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Mathieu Nierenberger\Desktop\Publi Eduscol\Publication - concevoir une imprimante 3D\Ressources pour élèves\"/>
    </mc:Choice>
  </mc:AlternateContent>
  <xr:revisionPtr revIDLastSave="0" documentId="13_ncr:1_{4833D623-5F9B-4479-9D53-AD8F9ABAADF9}" xr6:coauthVersionLast="45" xr6:coauthVersionMax="45" xr10:uidLastSave="{00000000-0000-0000-0000-000000000000}"/>
  <bookViews>
    <workbookView xWindow="-120" yWindow="-120" windowWidth="29040" windowHeight="15990" xr2:uid="{00000000-000D-0000-FFFF-FFFF00000000}"/>
  </bookViews>
  <sheets>
    <sheet name="Feuille dimensionnement" sheetId="1" r:id="rId1"/>
  </sheets>
  <definedNames>
    <definedName name="C0">'Feuille dimensionnement'!$D$34</definedName>
    <definedName name="eta">'Feuille dimensionnement'!$D$24</definedName>
    <definedName name="etaR">'Feuille dimensionnement'!$D$22</definedName>
    <definedName name="etatm">'Feuille dimensionnement'!$D$23</definedName>
    <definedName name="fg">'Feuille dimensionnement'!$D$16</definedName>
    <definedName name="k">'Feuille dimensionnement'!$D$36</definedName>
    <definedName name="M">'Feuille dimensionnement'!$D$14</definedName>
    <definedName name="N0">'Feuille dimensionnement'!$D$33</definedName>
    <definedName name="rtm">'Feuille dimensionnement'!$H$26</definedName>
    <definedName name="ta">'Feuille dimensionnement'!$D$7</definedName>
    <definedName name="td">'Feuille dimensionnement'!$D$10</definedName>
    <definedName name="tmax">'Feuille dimensionnement'!$J$7</definedName>
    <definedName name="tvmax">'Feuille dimensionnement'!$D$9</definedName>
    <definedName name="vmax">'Feuille dimensionnement'!$D$8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1" l="1"/>
  <c r="D36" i="1" l="1"/>
  <c r="D34" i="1"/>
  <c r="E162" i="1"/>
  <c r="D163" i="1"/>
  <c r="H26" i="1"/>
  <c r="C26" i="1"/>
  <c r="D24" i="1"/>
  <c r="D155" i="1"/>
  <c r="E155" i="1" s="1"/>
  <c r="A56" i="1"/>
  <c r="B55" i="1"/>
  <c r="H55" i="1" l="1"/>
  <c r="J55" i="1" s="1"/>
  <c r="I155" i="1"/>
  <c r="K155" i="1" s="1"/>
  <c r="B56" i="1"/>
  <c r="A57" i="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B63" i="1" l="1"/>
  <c r="H63" i="1" s="1"/>
  <c r="J63" i="1" s="1"/>
  <c r="B59" i="1"/>
  <c r="H59" i="1" s="1"/>
  <c r="J59" i="1" s="1"/>
  <c r="B71" i="1"/>
  <c r="H71" i="1" s="1"/>
  <c r="J71" i="1" s="1"/>
  <c r="B60" i="1"/>
  <c r="H60" i="1" s="1"/>
  <c r="J60" i="1" s="1"/>
  <c r="B68" i="1"/>
  <c r="H68" i="1" s="1"/>
  <c r="J68" i="1" s="1"/>
  <c r="B79" i="1"/>
  <c r="H79" i="1" s="1"/>
  <c r="J79" i="1" s="1"/>
  <c r="B64" i="1"/>
  <c r="H64" i="1" s="1"/>
  <c r="J64" i="1" s="1"/>
  <c r="B97" i="1"/>
  <c r="H97" i="1" s="1"/>
  <c r="J97" i="1" s="1"/>
  <c r="B72" i="1"/>
  <c r="H72" i="1" s="1"/>
  <c r="J72" i="1" s="1"/>
  <c r="C56" i="1"/>
  <c r="H56" i="1"/>
  <c r="J56" i="1" s="1"/>
  <c r="B86" i="1"/>
  <c r="H86" i="1" s="1"/>
  <c r="J86" i="1" s="1"/>
  <c r="B87" i="1"/>
  <c r="H87" i="1" s="1"/>
  <c r="J87" i="1" s="1"/>
  <c r="B78" i="1"/>
  <c r="H78" i="1" s="1"/>
  <c r="J78" i="1" s="1"/>
  <c r="B65" i="1"/>
  <c r="H65" i="1" s="1"/>
  <c r="J65" i="1" s="1"/>
  <c r="D78" i="1"/>
  <c r="E78" i="1" s="1"/>
  <c r="B57" i="1"/>
  <c r="B61" i="1"/>
  <c r="B67" i="1"/>
  <c r="H67" i="1" s="1"/>
  <c r="J67" i="1" s="1"/>
  <c r="B75" i="1"/>
  <c r="H75" i="1" s="1"/>
  <c r="J75" i="1" s="1"/>
  <c r="B83" i="1"/>
  <c r="H83" i="1" s="1"/>
  <c r="J83" i="1" s="1"/>
  <c r="B93" i="1"/>
  <c r="H93" i="1" s="1"/>
  <c r="J93" i="1" s="1"/>
  <c r="B58" i="1"/>
  <c r="H58" i="1" s="1"/>
  <c r="J58" i="1" s="1"/>
  <c r="B62" i="1"/>
  <c r="D62" i="1" s="1"/>
  <c r="E62" i="1" s="1"/>
  <c r="B66" i="1"/>
  <c r="H66" i="1" s="1"/>
  <c r="J66" i="1" s="1"/>
  <c r="B70" i="1"/>
  <c r="B74" i="1"/>
  <c r="H74" i="1" s="1"/>
  <c r="J74" i="1" s="1"/>
  <c r="B82" i="1"/>
  <c r="B90" i="1"/>
  <c r="H90" i="1" s="1"/>
  <c r="J90" i="1" s="1"/>
  <c r="B73" i="1"/>
  <c r="B98" i="1"/>
  <c r="H98" i="1" s="1"/>
  <c r="J98" i="1" s="1"/>
  <c r="B94" i="1"/>
  <c r="B81" i="1"/>
  <c r="H81" i="1" s="1"/>
  <c r="J81" i="1" s="1"/>
  <c r="D56" i="1"/>
  <c r="E56" i="1" s="1"/>
  <c r="D65" i="1"/>
  <c r="E65" i="1" s="1"/>
  <c r="B95" i="1"/>
  <c r="D58" i="1"/>
  <c r="E58" i="1" s="1"/>
  <c r="B102" i="1"/>
  <c r="H102" i="1" s="1"/>
  <c r="J102" i="1" s="1"/>
  <c r="B89" i="1"/>
  <c r="B101" i="1"/>
  <c r="H101" i="1" s="1"/>
  <c r="J101" i="1" s="1"/>
  <c r="D55" i="1"/>
  <c r="D59" i="1"/>
  <c r="E59" i="1" s="1"/>
  <c r="D63" i="1"/>
  <c r="E63" i="1" s="1"/>
  <c r="D67" i="1"/>
  <c r="E67" i="1" s="1"/>
  <c r="D71" i="1"/>
  <c r="E71" i="1" s="1"/>
  <c r="D57" i="1"/>
  <c r="E57" i="1" s="1"/>
  <c r="D97" i="1"/>
  <c r="E97" i="1" s="1"/>
  <c r="D64" i="1"/>
  <c r="E64" i="1" s="1"/>
  <c r="B103" i="1"/>
  <c r="H103" i="1" s="1"/>
  <c r="J103" i="1" s="1"/>
  <c r="B76" i="1"/>
  <c r="B80" i="1"/>
  <c r="B84" i="1"/>
  <c r="B88" i="1"/>
  <c r="B92" i="1"/>
  <c r="B96" i="1"/>
  <c r="H96" i="1" s="1"/>
  <c r="J96" i="1" s="1"/>
  <c r="B100" i="1"/>
  <c r="H100" i="1" s="1"/>
  <c r="J100" i="1" s="1"/>
  <c r="B104" i="1"/>
  <c r="B69" i="1"/>
  <c r="B77" i="1"/>
  <c r="H77" i="1" s="1"/>
  <c r="J77" i="1" s="1"/>
  <c r="B85" i="1"/>
  <c r="B91" i="1"/>
  <c r="B99" i="1"/>
  <c r="B105" i="1"/>
  <c r="A106" i="1"/>
  <c r="F64" i="1" l="1"/>
  <c r="G64" i="1" s="1"/>
  <c r="I64" i="1"/>
  <c r="K64" i="1" s="1"/>
  <c r="F57" i="1"/>
  <c r="G57" i="1" s="1"/>
  <c r="I57" i="1"/>
  <c r="K57" i="1" s="1"/>
  <c r="F67" i="1"/>
  <c r="G67" i="1" s="1"/>
  <c r="I67" i="1"/>
  <c r="K67" i="1" s="1"/>
  <c r="F59" i="1"/>
  <c r="G59" i="1" s="1"/>
  <c r="I59" i="1"/>
  <c r="K59" i="1" s="1"/>
  <c r="F58" i="1"/>
  <c r="G58" i="1" s="1"/>
  <c r="I58" i="1"/>
  <c r="K58" i="1" s="1"/>
  <c r="F65" i="1"/>
  <c r="G65" i="1" s="1"/>
  <c r="I65" i="1"/>
  <c r="K65" i="1" s="1"/>
  <c r="F97" i="1"/>
  <c r="G97" i="1" s="1"/>
  <c r="I97" i="1"/>
  <c r="K97" i="1" s="1"/>
  <c r="F71" i="1"/>
  <c r="G71" i="1" s="1"/>
  <c r="I71" i="1"/>
  <c r="K71" i="1" s="1"/>
  <c r="F63" i="1"/>
  <c r="G63" i="1" s="1"/>
  <c r="I63" i="1"/>
  <c r="K63" i="1" s="1"/>
  <c r="F62" i="1"/>
  <c r="G62" i="1" s="1"/>
  <c r="I62" i="1"/>
  <c r="K62" i="1" s="1"/>
  <c r="F56" i="1"/>
  <c r="G56" i="1" s="1"/>
  <c r="I56" i="1"/>
  <c r="K56" i="1" s="1"/>
  <c r="F78" i="1"/>
  <c r="G78" i="1" s="1"/>
  <c r="I78" i="1"/>
  <c r="K78" i="1" s="1"/>
  <c r="D79" i="1"/>
  <c r="E79" i="1" s="1"/>
  <c r="H80" i="1"/>
  <c r="J80" i="1" s="1"/>
  <c r="D98" i="1"/>
  <c r="E98" i="1" s="1"/>
  <c r="H99" i="1"/>
  <c r="J99" i="1" s="1"/>
  <c r="D84" i="1"/>
  <c r="E84" i="1" s="1"/>
  <c r="H85" i="1"/>
  <c r="J85" i="1" s="1"/>
  <c r="D68" i="1"/>
  <c r="E68" i="1" s="1"/>
  <c r="H69" i="1"/>
  <c r="J69" i="1" s="1"/>
  <c r="D92" i="1"/>
  <c r="E92" i="1" s="1"/>
  <c r="H92" i="1"/>
  <c r="J92" i="1" s="1"/>
  <c r="D83" i="1"/>
  <c r="E83" i="1" s="1"/>
  <c r="H84" i="1"/>
  <c r="J84" i="1" s="1"/>
  <c r="D75" i="1"/>
  <c r="E75" i="1" s="1"/>
  <c r="H76" i="1"/>
  <c r="J76" i="1" s="1"/>
  <c r="C57" i="1"/>
  <c r="H57" i="1"/>
  <c r="J57" i="1" s="1"/>
  <c r="D104" i="1"/>
  <c r="E104" i="1" s="1"/>
  <c r="H105" i="1"/>
  <c r="J105" i="1" s="1"/>
  <c r="D90" i="1"/>
  <c r="E90" i="1" s="1"/>
  <c r="H91" i="1"/>
  <c r="J91" i="1" s="1"/>
  <c r="D103" i="1"/>
  <c r="E103" i="1" s="1"/>
  <c r="H104" i="1"/>
  <c r="J104" i="1" s="1"/>
  <c r="D87" i="1"/>
  <c r="E87" i="1" s="1"/>
  <c r="H88" i="1"/>
  <c r="J88" i="1" s="1"/>
  <c r="D89" i="1"/>
  <c r="E89" i="1" s="1"/>
  <c r="H89" i="1"/>
  <c r="J89" i="1" s="1"/>
  <c r="D94" i="1"/>
  <c r="E94" i="1" s="1"/>
  <c r="H95" i="1"/>
  <c r="J95" i="1" s="1"/>
  <c r="D93" i="1"/>
  <c r="E93" i="1" s="1"/>
  <c r="H94" i="1"/>
  <c r="J94" i="1" s="1"/>
  <c r="D72" i="1"/>
  <c r="E72" i="1" s="1"/>
  <c r="H73" i="1"/>
  <c r="J73" i="1" s="1"/>
  <c r="D81" i="1"/>
  <c r="E81" i="1" s="1"/>
  <c r="H82" i="1"/>
  <c r="J82" i="1" s="1"/>
  <c r="D70" i="1"/>
  <c r="E70" i="1" s="1"/>
  <c r="H70" i="1"/>
  <c r="J70" i="1" s="1"/>
  <c r="D61" i="1"/>
  <c r="E61" i="1" s="1"/>
  <c r="H62" i="1"/>
  <c r="J62" i="1" s="1"/>
  <c r="D60" i="1"/>
  <c r="E60" i="1" s="1"/>
  <c r="H61" i="1"/>
  <c r="J61" i="1" s="1"/>
  <c r="D86" i="1"/>
  <c r="E86" i="1" s="1"/>
  <c r="D74" i="1"/>
  <c r="E74" i="1" s="1"/>
  <c r="D95" i="1"/>
  <c r="E95" i="1" s="1"/>
  <c r="D73" i="1"/>
  <c r="E73" i="1" s="1"/>
  <c r="D82" i="1"/>
  <c r="E82" i="1" s="1"/>
  <c r="D66" i="1"/>
  <c r="E66" i="1" s="1"/>
  <c r="C58" i="1"/>
  <c r="C59" i="1" s="1"/>
  <c r="C60" i="1" s="1"/>
  <c r="C61" i="1" s="1"/>
  <c r="C62" i="1" s="1"/>
  <c r="C63" i="1" s="1"/>
  <c r="C64" i="1" s="1"/>
  <c r="C65" i="1" s="1"/>
  <c r="C66" i="1" s="1"/>
  <c r="C67" i="1" s="1"/>
  <c r="C68" i="1" s="1"/>
  <c r="C69" i="1" s="1"/>
  <c r="D76" i="1"/>
  <c r="E76" i="1" s="1"/>
  <c r="D102" i="1"/>
  <c r="E102" i="1" s="1"/>
  <c r="D101" i="1"/>
  <c r="E101" i="1" s="1"/>
  <c r="E55" i="1"/>
  <c r="I55" i="1" s="1"/>
  <c r="K55" i="1" s="1"/>
  <c r="D80" i="1"/>
  <c r="E80" i="1" s="1"/>
  <c r="D88" i="1"/>
  <c r="E88" i="1" s="1"/>
  <c r="D77" i="1"/>
  <c r="E77" i="1" s="1"/>
  <c r="D99" i="1"/>
  <c r="E99" i="1" s="1"/>
  <c r="D91" i="1"/>
  <c r="E91" i="1" s="1"/>
  <c r="D69" i="1"/>
  <c r="E69" i="1" s="1"/>
  <c r="D100" i="1"/>
  <c r="E100" i="1" s="1"/>
  <c r="D85" i="1"/>
  <c r="E85" i="1" s="1"/>
  <c r="D96" i="1"/>
  <c r="E96" i="1" s="1"/>
  <c r="B106" i="1"/>
  <c r="A107" i="1"/>
  <c r="F85" i="1" l="1"/>
  <c r="G85" i="1" s="1"/>
  <c r="I85" i="1"/>
  <c r="K85" i="1" s="1"/>
  <c r="F99" i="1"/>
  <c r="G99" i="1" s="1"/>
  <c r="I99" i="1"/>
  <c r="K99" i="1" s="1"/>
  <c r="F102" i="1"/>
  <c r="G102" i="1" s="1"/>
  <c r="I102" i="1"/>
  <c r="K102" i="1" s="1"/>
  <c r="F82" i="1"/>
  <c r="G82" i="1" s="1"/>
  <c r="I82" i="1"/>
  <c r="K82" i="1" s="1"/>
  <c r="F86" i="1"/>
  <c r="G86" i="1" s="1"/>
  <c r="I86" i="1"/>
  <c r="K86" i="1" s="1"/>
  <c r="F61" i="1"/>
  <c r="G61" i="1" s="1"/>
  <c r="I61" i="1"/>
  <c r="K61" i="1" s="1"/>
  <c r="F81" i="1"/>
  <c r="G81" i="1" s="1"/>
  <c r="I81" i="1"/>
  <c r="K81" i="1" s="1"/>
  <c r="F96" i="1"/>
  <c r="G96" i="1" s="1"/>
  <c r="I96" i="1"/>
  <c r="K96" i="1" s="1"/>
  <c r="F100" i="1"/>
  <c r="G100" i="1" s="1"/>
  <c r="I100" i="1"/>
  <c r="K100" i="1" s="1"/>
  <c r="F91" i="1"/>
  <c r="G91" i="1" s="1"/>
  <c r="I91" i="1"/>
  <c r="K91" i="1" s="1"/>
  <c r="F77" i="1"/>
  <c r="G77" i="1" s="1"/>
  <c r="I77" i="1"/>
  <c r="K77" i="1" s="1"/>
  <c r="F80" i="1"/>
  <c r="G80" i="1" s="1"/>
  <c r="I80" i="1"/>
  <c r="K80" i="1" s="1"/>
  <c r="F101" i="1"/>
  <c r="G101" i="1" s="1"/>
  <c r="I101" i="1"/>
  <c r="K101" i="1" s="1"/>
  <c r="F76" i="1"/>
  <c r="G76" i="1" s="1"/>
  <c r="I76" i="1"/>
  <c r="K76" i="1" s="1"/>
  <c r="F66" i="1"/>
  <c r="G66" i="1" s="1"/>
  <c r="I66" i="1"/>
  <c r="K66" i="1" s="1"/>
  <c r="F73" i="1"/>
  <c r="G73" i="1" s="1"/>
  <c r="I73" i="1"/>
  <c r="K73" i="1" s="1"/>
  <c r="F74" i="1"/>
  <c r="G74" i="1" s="1"/>
  <c r="I74" i="1"/>
  <c r="K74" i="1" s="1"/>
  <c r="F69" i="1"/>
  <c r="G69" i="1" s="1"/>
  <c r="I69" i="1"/>
  <c r="K69" i="1" s="1"/>
  <c r="F88" i="1"/>
  <c r="G88" i="1" s="1"/>
  <c r="I88" i="1"/>
  <c r="K88" i="1" s="1"/>
  <c r="F95" i="1"/>
  <c r="G95" i="1" s="1"/>
  <c r="I95" i="1"/>
  <c r="K95" i="1" s="1"/>
  <c r="F60" i="1"/>
  <c r="G60" i="1" s="1"/>
  <c r="I60" i="1"/>
  <c r="K60" i="1" s="1"/>
  <c r="F70" i="1"/>
  <c r="G70" i="1" s="1"/>
  <c r="I70" i="1"/>
  <c r="K70" i="1" s="1"/>
  <c r="F72" i="1"/>
  <c r="G72" i="1" s="1"/>
  <c r="I72" i="1"/>
  <c r="K72" i="1" s="1"/>
  <c r="F93" i="1"/>
  <c r="G93" i="1" s="1"/>
  <c r="I93" i="1"/>
  <c r="K93" i="1" s="1"/>
  <c r="F94" i="1"/>
  <c r="G94" i="1" s="1"/>
  <c r="I94" i="1"/>
  <c r="K94" i="1" s="1"/>
  <c r="F89" i="1"/>
  <c r="G89" i="1" s="1"/>
  <c r="I89" i="1"/>
  <c r="K89" i="1" s="1"/>
  <c r="F87" i="1"/>
  <c r="G87" i="1" s="1"/>
  <c r="I87" i="1"/>
  <c r="K87" i="1" s="1"/>
  <c r="F103" i="1"/>
  <c r="G103" i="1" s="1"/>
  <c r="I103" i="1"/>
  <c r="K103" i="1" s="1"/>
  <c r="F90" i="1"/>
  <c r="G90" i="1" s="1"/>
  <c r="I90" i="1"/>
  <c r="K90" i="1" s="1"/>
  <c r="F104" i="1"/>
  <c r="G104" i="1" s="1"/>
  <c r="I104" i="1"/>
  <c r="K104" i="1" s="1"/>
  <c r="F75" i="1"/>
  <c r="G75" i="1" s="1"/>
  <c r="I75" i="1"/>
  <c r="K75" i="1" s="1"/>
  <c r="F83" i="1"/>
  <c r="G83" i="1" s="1"/>
  <c r="I83" i="1"/>
  <c r="K83" i="1" s="1"/>
  <c r="F92" i="1"/>
  <c r="G92" i="1" s="1"/>
  <c r="I92" i="1"/>
  <c r="K92" i="1" s="1"/>
  <c r="F68" i="1"/>
  <c r="G68" i="1" s="1"/>
  <c r="I68" i="1"/>
  <c r="K68" i="1" s="1"/>
  <c r="F84" i="1"/>
  <c r="G84" i="1" s="1"/>
  <c r="I84" i="1"/>
  <c r="K84" i="1" s="1"/>
  <c r="F98" i="1"/>
  <c r="G98" i="1" s="1"/>
  <c r="I98" i="1"/>
  <c r="K98" i="1" s="1"/>
  <c r="F79" i="1"/>
  <c r="G79" i="1" s="1"/>
  <c r="I79" i="1"/>
  <c r="K79" i="1" s="1"/>
  <c r="D105" i="1"/>
  <c r="E105" i="1" s="1"/>
  <c r="H106" i="1"/>
  <c r="J106" i="1" s="1"/>
  <c r="C70" i="1"/>
  <c r="C71" i="1" s="1"/>
  <c r="C72" i="1" s="1"/>
  <c r="C73" i="1" s="1"/>
  <c r="C74" i="1" s="1"/>
  <c r="C75" i="1" s="1"/>
  <c r="C76" i="1" s="1"/>
  <c r="C77" i="1" s="1"/>
  <c r="C78" i="1" s="1"/>
  <c r="C79" i="1" s="1"/>
  <c r="C80" i="1" s="1"/>
  <c r="C81" i="1" s="1"/>
  <c r="C82" i="1" s="1"/>
  <c r="C83" i="1" s="1"/>
  <c r="C84" i="1" s="1"/>
  <c r="C85" i="1" s="1"/>
  <c r="C86" i="1" s="1"/>
  <c r="C87" i="1" s="1"/>
  <c r="C88" i="1" s="1"/>
  <c r="C89" i="1" s="1"/>
  <c r="C90" i="1" s="1"/>
  <c r="C91" i="1" s="1"/>
  <c r="C92" i="1" s="1"/>
  <c r="C93" i="1" s="1"/>
  <c r="C94" i="1" s="1"/>
  <c r="C95" i="1" s="1"/>
  <c r="C96" i="1" s="1"/>
  <c r="C97" i="1" s="1"/>
  <c r="C98" i="1" s="1"/>
  <c r="C99" i="1" s="1"/>
  <c r="C100" i="1" s="1"/>
  <c r="C101" i="1" s="1"/>
  <c r="C102" i="1" s="1"/>
  <c r="C103" i="1" s="1"/>
  <c r="C104" i="1" s="1"/>
  <c r="C105" i="1" s="1"/>
  <c r="C106" i="1" s="1"/>
  <c r="F55" i="1"/>
  <c r="B107" i="1"/>
  <c r="A108" i="1"/>
  <c r="F105" i="1" l="1"/>
  <c r="G105" i="1" s="1"/>
  <c r="I105" i="1"/>
  <c r="K105" i="1" s="1"/>
  <c r="D106" i="1"/>
  <c r="E106" i="1" s="1"/>
  <c r="H107" i="1"/>
  <c r="J107" i="1" s="1"/>
  <c r="C107" i="1"/>
  <c r="G55" i="1"/>
  <c r="B108" i="1"/>
  <c r="H108" i="1" s="1"/>
  <c r="J108" i="1" s="1"/>
  <c r="A109" i="1"/>
  <c r="F106" i="1" l="1"/>
  <c r="G106" i="1" s="1"/>
  <c r="I106" i="1"/>
  <c r="K106" i="1" s="1"/>
  <c r="C108" i="1"/>
  <c r="D107" i="1"/>
  <c r="B109" i="1"/>
  <c r="A110" i="1"/>
  <c r="D108" i="1" l="1"/>
  <c r="E108" i="1" s="1"/>
  <c r="H109" i="1"/>
  <c r="J109" i="1" s="1"/>
  <c r="C109" i="1"/>
  <c r="E107" i="1"/>
  <c r="I107" i="1" s="1"/>
  <c r="K107" i="1" s="1"/>
  <c r="B110" i="1"/>
  <c r="A111" i="1"/>
  <c r="F108" i="1" l="1"/>
  <c r="G108" i="1" s="1"/>
  <c r="I108" i="1"/>
  <c r="K108" i="1" s="1"/>
  <c r="D109" i="1"/>
  <c r="E109" i="1" s="1"/>
  <c r="H110" i="1"/>
  <c r="J110" i="1" s="1"/>
  <c r="C110" i="1"/>
  <c r="F107" i="1"/>
  <c r="B111" i="1"/>
  <c r="A112" i="1"/>
  <c r="F109" i="1" l="1"/>
  <c r="G109" i="1" s="1"/>
  <c r="I109" i="1"/>
  <c r="K109" i="1" s="1"/>
  <c r="D110" i="1"/>
  <c r="E110" i="1" s="1"/>
  <c r="H111" i="1"/>
  <c r="J111" i="1" s="1"/>
  <c r="C111" i="1"/>
  <c r="G107" i="1"/>
  <c r="B112" i="1"/>
  <c r="A113" i="1"/>
  <c r="F110" i="1" l="1"/>
  <c r="G110" i="1" s="1"/>
  <c r="I110" i="1"/>
  <c r="K110" i="1" s="1"/>
  <c r="D111" i="1"/>
  <c r="E111" i="1" s="1"/>
  <c r="I111" i="1" s="1"/>
  <c r="K111" i="1" s="1"/>
  <c r="H112" i="1"/>
  <c r="J112" i="1" s="1"/>
  <c r="C112" i="1"/>
  <c r="B113" i="1"/>
  <c r="A114" i="1"/>
  <c r="D112" i="1" l="1"/>
  <c r="E112" i="1" s="1"/>
  <c r="H113" i="1"/>
  <c r="J113" i="1" s="1"/>
  <c r="C113" i="1"/>
  <c r="F111" i="1"/>
  <c r="B114" i="1"/>
  <c r="A115" i="1"/>
  <c r="F112" i="1" l="1"/>
  <c r="G112" i="1" s="1"/>
  <c r="I112" i="1"/>
  <c r="K112" i="1" s="1"/>
  <c r="D113" i="1"/>
  <c r="E113" i="1" s="1"/>
  <c r="H114" i="1"/>
  <c r="J114" i="1" s="1"/>
  <c r="C114" i="1"/>
  <c r="G111" i="1"/>
  <c r="B115" i="1"/>
  <c r="A116" i="1"/>
  <c r="F113" i="1" l="1"/>
  <c r="G113" i="1" s="1"/>
  <c r="I113" i="1"/>
  <c r="K113" i="1" s="1"/>
  <c r="D114" i="1"/>
  <c r="E114" i="1" s="1"/>
  <c r="H115" i="1"/>
  <c r="J115" i="1" s="1"/>
  <c r="C115" i="1"/>
  <c r="B116" i="1"/>
  <c r="A117" i="1"/>
  <c r="F114" i="1" l="1"/>
  <c r="G114" i="1" s="1"/>
  <c r="I114" i="1"/>
  <c r="K114" i="1" s="1"/>
  <c r="D115" i="1"/>
  <c r="E115" i="1" s="1"/>
  <c r="H116" i="1"/>
  <c r="J116" i="1" s="1"/>
  <c r="C116" i="1"/>
  <c r="B117" i="1"/>
  <c r="A118" i="1"/>
  <c r="F115" i="1" l="1"/>
  <c r="G115" i="1" s="1"/>
  <c r="I115" i="1"/>
  <c r="K115" i="1" s="1"/>
  <c r="D116" i="1"/>
  <c r="E116" i="1" s="1"/>
  <c r="H117" i="1"/>
  <c r="J117" i="1" s="1"/>
  <c r="C117" i="1"/>
  <c r="B118" i="1"/>
  <c r="A119" i="1"/>
  <c r="F116" i="1" l="1"/>
  <c r="G116" i="1" s="1"/>
  <c r="I116" i="1"/>
  <c r="K116" i="1" s="1"/>
  <c r="D117" i="1"/>
  <c r="E117" i="1" s="1"/>
  <c r="H118" i="1"/>
  <c r="J118" i="1" s="1"/>
  <c r="C118" i="1"/>
  <c r="B119" i="1"/>
  <c r="A120" i="1"/>
  <c r="F117" i="1" l="1"/>
  <c r="G117" i="1" s="1"/>
  <c r="I117" i="1"/>
  <c r="K117" i="1" s="1"/>
  <c r="D118" i="1"/>
  <c r="E118" i="1" s="1"/>
  <c r="H119" i="1"/>
  <c r="J119" i="1" s="1"/>
  <c r="C119" i="1"/>
  <c r="B120" i="1"/>
  <c r="A121" i="1"/>
  <c r="F118" i="1" l="1"/>
  <c r="G118" i="1" s="1"/>
  <c r="I118" i="1"/>
  <c r="K118" i="1" s="1"/>
  <c r="D119" i="1"/>
  <c r="E119" i="1" s="1"/>
  <c r="H120" i="1"/>
  <c r="J120" i="1" s="1"/>
  <c r="C120" i="1"/>
  <c r="B121" i="1"/>
  <c r="A122" i="1"/>
  <c r="F119" i="1" l="1"/>
  <c r="G119" i="1" s="1"/>
  <c r="I119" i="1"/>
  <c r="K119" i="1" s="1"/>
  <c r="D120" i="1"/>
  <c r="E120" i="1" s="1"/>
  <c r="H121" i="1"/>
  <c r="J121" i="1" s="1"/>
  <c r="C121" i="1"/>
  <c r="B122" i="1"/>
  <c r="A123" i="1"/>
  <c r="F120" i="1" l="1"/>
  <c r="G120" i="1" s="1"/>
  <c r="I120" i="1"/>
  <c r="K120" i="1" s="1"/>
  <c r="D121" i="1"/>
  <c r="E121" i="1" s="1"/>
  <c r="H122" i="1"/>
  <c r="J122" i="1" s="1"/>
  <c r="C122" i="1"/>
  <c r="B123" i="1"/>
  <c r="A124" i="1"/>
  <c r="F121" i="1" l="1"/>
  <c r="G121" i="1" s="1"/>
  <c r="I121" i="1"/>
  <c r="K121" i="1" s="1"/>
  <c r="D122" i="1"/>
  <c r="E122" i="1" s="1"/>
  <c r="H123" i="1"/>
  <c r="J123" i="1" s="1"/>
  <c r="C123" i="1"/>
  <c r="B124" i="1"/>
  <c r="A125" i="1"/>
  <c r="F122" i="1" l="1"/>
  <c r="G122" i="1" s="1"/>
  <c r="I122" i="1"/>
  <c r="K122" i="1" s="1"/>
  <c r="D123" i="1"/>
  <c r="E123" i="1" s="1"/>
  <c r="H124" i="1"/>
  <c r="J124" i="1" s="1"/>
  <c r="C124" i="1"/>
  <c r="B125" i="1"/>
  <c r="A126" i="1"/>
  <c r="F123" i="1" l="1"/>
  <c r="G123" i="1" s="1"/>
  <c r="I123" i="1"/>
  <c r="K123" i="1" s="1"/>
  <c r="D124" i="1"/>
  <c r="E124" i="1" s="1"/>
  <c r="H125" i="1"/>
  <c r="J125" i="1" s="1"/>
  <c r="C125" i="1"/>
  <c r="B126" i="1"/>
  <c r="A127" i="1"/>
  <c r="F124" i="1" l="1"/>
  <c r="G124" i="1" s="1"/>
  <c r="I124" i="1"/>
  <c r="K124" i="1" s="1"/>
  <c r="D125" i="1"/>
  <c r="E125" i="1" s="1"/>
  <c r="H126" i="1"/>
  <c r="J126" i="1" s="1"/>
  <c r="C126" i="1"/>
  <c r="B127" i="1"/>
  <c r="A128" i="1"/>
  <c r="F125" i="1" l="1"/>
  <c r="G125" i="1" s="1"/>
  <c r="I125" i="1"/>
  <c r="K125" i="1" s="1"/>
  <c r="D126" i="1"/>
  <c r="E126" i="1" s="1"/>
  <c r="H127" i="1"/>
  <c r="J127" i="1" s="1"/>
  <c r="C127" i="1"/>
  <c r="B128" i="1"/>
  <c r="A129" i="1"/>
  <c r="F126" i="1" l="1"/>
  <c r="G126" i="1" s="1"/>
  <c r="I126" i="1"/>
  <c r="K126" i="1" s="1"/>
  <c r="D127" i="1"/>
  <c r="E127" i="1" s="1"/>
  <c r="H128" i="1"/>
  <c r="J128" i="1" s="1"/>
  <c r="C128" i="1"/>
  <c r="B129" i="1"/>
  <c r="A130" i="1"/>
  <c r="F127" i="1" l="1"/>
  <c r="G127" i="1" s="1"/>
  <c r="I127" i="1"/>
  <c r="K127" i="1" s="1"/>
  <c r="D128" i="1"/>
  <c r="E128" i="1" s="1"/>
  <c r="H129" i="1"/>
  <c r="J129" i="1" s="1"/>
  <c r="C129" i="1"/>
  <c r="B130" i="1"/>
  <c r="A131" i="1"/>
  <c r="F128" i="1" l="1"/>
  <c r="G128" i="1" s="1"/>
  <c r="I128" i="1"/>
  <c r="K128" i="1" s="1"/>
  <c r="D129" i="1"/>
  <c r="E129" i="1" s="1"/>
  <c r="H130" i="1"/>
  <c r="J130" i="1" s="1"/>
  <c r="C130" i="1"/>
  <c r="B131" i="1"/>
  <c r="A132" i="1"/>
  <c r="F129" i="1" l="1"/>
  <c r="G129" i="1" s="1"/>
  <c r="I129" i="1"/>
  <c r="K129" i="1" s="1"/>
  <c r="D130" i="1"/>
  <c r="E130" i="1" s="1"/>
  <c r="H131" i="1"/>
  <c r="J131" i="1" s="1"/>
  <c r="C131" i="1"/>
  <c r="B132" i="1"/>
  <c r="A133" i="1"/>
  <c r="F130" i="1" l="1"/>
  <c r="G130" i="1" s="1"/>
  <c r="I130" i="1"/>
  <c r="K130" i="1" s="1"/>
  <c r="D131" i="1"/>
  <c r="E131" i="1" s="1"/>
  <c r="H132" i="1"/>
  <c r="J132" i="1" s="1"/>
  <c r="C132" i="1"/>
  <c r="B133" i="1"/>
  <c r="A134" i="1"/>
  <c r="F131" i="1" l="1"/>
  <c r="G131" i="1" s="1"/>
  <c r="I131" i="1"/>
  <c r="K131" i="1" s="1"/>
  <c r="D132" i="1"/>
  <c r="E132" i="1" s="1"/>
  <c r="H133" i="1"/>
  <c r="J133" i="1" s="1"/>
  <c r="C133" i="1"/>
  <c r="B134" i="1"/>
  <c r="A135" i="1"/>
  <c r="F132" i="1" l="1"/>
  <c r="G132" i="1" s="1"/>
  <c r="I132" i="1"/>
  <c r="K132" i="1" s="1"/>
  <c r="D133" i="1"/>
  <c r="E133" i="1" s="1"/>
  <c r="H134" i="1"/>
  <c r="J134" i="1" s="1"/>
  <c r="C134" i="1"/>
  <c r="B135" i="1"/>
  <c r="A136" i="1"/>
  <c r="F133" i="1" l="1"/>
  <c r="G133" i="1" s="1"/>
  <c r="I133" i="1"/>
  <c r="K133" i="1" s="1"/>
  <c r="D134" i="1"/>
  <c r="E134" i="1" s="1"/>
  <c r="H135" i="1"/>
  <c r="J135" i="1" s="1"/>
  <c r="C135" i="1"/>
  <c r="B136" i="1"/>
  <c r="A137" i="1"/>
  <c r="F134" i="1" l="1"/>
  <c r="G134" i="1" s="1"/>
  <c r="I134" i="1"/>
  <c r="K134" i="1" s="1"/>
  <c r="D135" i="1"/>
  <c r="E135" i="1" s="1"/>
  <c r="H136" i="1"/>
  <c r="J136" i="1" s="1"/>
  <c r="C136" i="1"/>
  <c r="B137" i="1"/>
  <c r="A138" i="1"/>
  <c r="F135" i="1" l="1"/>
  <c r="G135" i="1" s="1"/>
  <c r="I135" i="1"/>
  <c r="K135" i="1" s="1"/>
  <c r="D136" i="1"/>
  <c r="E136" i="1" s="1"/>
  <c r="H137" i="1"/>
  <c r="J137" i="1" s="1"/>
  <c r="C137" i="1"/>
  <c r="B138" i="1"/>
  <c r="A139" i="1"/>
  <c r="F136" i="1" l="1"/>
  <c r="G136" i="1" s="1"/>
  <c r="I136" i="1"/>
  <c r="K136" i="1" s="1"/>
  <c r="D137" i="1"/>
  <c r="E137" i="1" s="1"/>
  <c r="H138" i="1"/>
  <c r="J138" i="1" s="1"/>
  <c r="C138" i="1"/>
  <c r="B139" i="1"/>
  <c r="A140" i="1"/>
  <c r="F137" i="1" l="1"/>
  <c r="G137" i="1" s="1"/>
  <c r="I137" i="1"/>
  <c r="K137" i="1" s="1"/>
  <c r="D138" i="1"/>
  <c r="E138" i="1" s="1"/>
  <c r="H139" i="1"/>
  <c r="J139" i="1" s="1"/>
  <c r="C139" i="1"/>
  <c r="B140" i="1"/>
  <c r="A141" i="1"/>
  <c r="F138" i="1" l="1"/>
  <c r="G138" i="1" s="1"/>
  <c r="I138" i="1"/>
  <c r="K138" i="1" s="1"/>
  <c r="D139" i="1"/>
  <c r="E139" i="1" s="1"/>
  <c r="H140" i="1"/>
  <c r="J140" i="1" s="1"/>
  <c r="C140" i="1"/>
  <c r="B141" i="1"/>
  <c r="A142" i="1"/>
  <c r="F139" i="1" l="1"/>
  <c r="G139" i="1" s="1"/>
  <c r="I139" i="1"/>
  <c r="K139" i="1" s="1"/>
  <c r="D140" i="1"/>
  <c r="E140" i="1" s="1"/>
  <c r="H141" i="1"/>
  <c r="J141" i="1" s="1"/>
  <c r="C141" i="1"/>
  <c r="B142" i="1"/>
  <c r="A143" i="1"/>
  <c r="F140" i="1" l="1"/>
  <c r="G140" i="1" s="1"/>
  <c r="I140" i="1"/>
  <c r="K140" i="1" s="1"/>
  <c r="D141" i="1"/>
  <c r="E141" i="1" s="1"/>
  <c r="H142" i="1"/>
  <c r="J142" i="1" s="1"/>
  <c r="C142" i="1"/>
  <c r="B143" i="1"/>
  <c r="A144" i="1"/>
  <c r="F141" i="1" l="1"/>
  <c r="G141" i="1" s="1"/>
  <c r="I141" i="1"/>
  <c r="K141" i="1" s="1"/>
  <c r="D142" i="1"/>
  <c r="E142" i="1" s="1"/>
  <c r="H143" i="1"/>
  <c r="J143" i="1" s="1"/>
  <c r="C143" i="1"/>
  <c r="B144" i="1"/>
  <c r="A145" i="1"/>
  <c r="F142" i="1" l="1"/>
  <c r="G142" i="1" s="1"/>
  <c r="I142" i="1"/>
  <c r="K142" i="1" s="1"/>
  <c r="D143" i="1"/>
  <c r="E143" i="1" s="1"/>
  <c r="H144" i="1"/>
  <c r="J144" i="1" s="1"/>
  <c r="C144" i="1"/>
  <c r="B145" i="1"/>
  <c r="A146" i="1"/>
  <c r="F143" i="1" l="1"/>
  <c r="G143" i="1" s="1"/>
  <c r="I143" i="1"/>
  <c r="K143" i="1" s="1"/>
  <c r="D144" i="1"/>
  <c r="E144" i="1" s="1"/>
  <c r="H145" i="1"/>
  <c r="J145" i="1" s="1"/>
  <c r="C145" i="1"/>
  <c r="B146" i="1"/>
  <c r="A147" i="1"/>
  <c r="F144" i="1" l="1"/>
  <c r="G144" i="1" s="1"/>
  <c r="I144" i="1"/>
  <c r="K144" i="1" s="1"/>
  <c r="D145" i="1"/>
  <c r="E145" i="1" s="1"/>
  <c r="H146" i="1"/>
  <c r="J146" i="1" s="1"/>
  <c r="C146" i="1"/>
  <c r="B147" i="1"/>
  <c r="A148" i="1"/>
  <c r="F145" i="1" l="1"/>
  <c r="G145" i="1" s="1"/>
  <c r="I145" i="1"/>
  <c r="K145" i="1" s="1"/>
  <c r="D146" i="1"/>
  <c r="E146" i="1" s="1"/>
  <c r="H147" i="1"/>
  <c r="J147" i="1" s="1"/>
  <c r="C147" i="1"/>
  <c r="B148" i="1"/>
  <c r="A149" i="1"/>
  <c r="F146" i="1" l="1"/>
  <c r="G146" i="1" s="1"/>
  <c r="I146" i="1"/>
  <c r="K146" i="1" s="1"/>
  <c r="D147" i="1"/>
  <c r="E147" i="1" s="1"/>
  <c r="H148" i="1"/>
  <c r="J148" i="1" s="1"/>
  <c r="C148" i="1"/>
  <c r="B149" i="1"/>
  <c r="A150" i="1"/>
  <c r="F147" i="1" l="1"/>
  <c r="G147" i="1" s="1"/>
  <c r="I147" i="1"/>
  <c r="K147" i="1" s="1"/>
  <c r="D148" i="1"/>
  <c r="E148" i="1" s="1"/>
  <c r="H149" i="1"/>
  <c r="J149" i="1" s="1"/>
  <c r="C149" i="1"/>
  <c r="A151" i="1"/>
  <c r="B150" i="1"/>
  <c r="F148" i="1" l="1"/>
  <c r="G148" i="1" s="1"/>
  <c r="I148" i="1"/>
  <c r="K148" i="1" s="1"/>
  <c r="D149" i="1"/>
  <c r="E149" i="1" s="1"/>
  <c r="H150" i="1"/>
  <c r="J150" i="1" s="1"/>
  <c r="C150" i="1"/>
  <c r="B151" i="1"/>
  <c r="A152" i="1"/>
  <c r="F149" i="1" l="1"/>
  <c r="G149" i="1" s="1"/>
  <c r="I149" i="1"/>
  <c r="K149" i="1" s="1"/>
  <c r="D150" i="1"/>
  <c r="E150" i="1" s="1"/>
  <c r="H151" i="1"/>
  <c r="J151" i="1" s="1"/>
  <c r="C151" i="1"/>
  <c r="A153" i="1"/>
  <c r="B152" i="1"/>
  <c r="F150" i="1" l="1"/>
  <c r="G150" i="1" s="1"/>
  <c r="I150" i="1"/>
  <c r="K150" i="1" s="1"/>
  <c r="D151" i="1"/>
  <c r="E151" i="1" s="1"/>
  <c r="H152" i="1"/>
  <c r="J152" i="1" s="1"/>
  <c r="C152" i="1"/>
  <c r="A154" i="1"/>
  <c r="B153" i="1"/>
  <c r="F151" i="1" l="1"/>
  <c r="G151" i="1" s="1"/>
  <c r="I151" i="1"/>
  <c r="K151" i="1" s="1"/>
  <c r="D152" i="1"/>
  <c r="E152" i="1" s="1"/>
  <c r="H153" i="1"/>
  <c r="J153" i="1" s="1"/>
  <c r="C153" i="1"/>
  <c r="B154" i="1"/>
  <c r="A155" i="1"/>
  <c r="B155" i="1" s="1"/>
  <c r="H155" i="1" s="1"/>
  <c r="J155" i="1" s="1"/>
  <c r="F152" i="1" l="1"/>
  <c r="G152" i="1" s="1"/>
  <c r="I152" i="1"/>
  <c r="K152" i="1" s="1"/>
  <c r="D153" i="1"/>
  <c r="E153" i="1" s="1"/>
  <c r="H154" i="1"/>
  <c r="H158" i="1"/>
  <c r="H157" i="1"/>
  <c r="C154" i="1"/>
  <c r="C155" i="1" s="1"/>
  <c r="B157" i="1"/>
  <c r="B158" i="1"/>
  <c r="F155" i="1"/>
  <c r="D154" i="1"/>
  <c r="J154" i="1" l="1"/>
  <c r="J158" i="1" s="1"/>
  <c r="J157" i="1"/>
  <c r="D31" i="1"/>
  <c r="F153" i="1"/>
  <c r="G153" i="1" s="1"/>
  <c r="I153" i="1"/>
  <c r="K153" i="1" s="1"/>
  <c r="D157" i="1"/>
  <c r="D158" i="1"/>
  <c r="C158" i="1"/>
  <c r="C157" i="1"/>
  <c r="G155" i="1"/>
  <c r="E154" i="1"/>
  <c r="I154" i="1" s="1"/>
  <c r="K154" i="1" s="1"/>
  <c r="K157" i="1" l="1"/>
  <c r="K158" i="1"/>
  <c r="I158" i="1"/>
  <c r="I157" i="1"/>
  <c r="D11" i="1"/>
  <c r="E157" i="1"/>
  <c r="E158" i="1"/>
  <c r="F154" i="1"/>
  <c r="D30" i="1" l="1"/>
  <c r="G154" i="1"/>
  <c r="F157" i="1"/>
  <c r="F158" i="1"/>
  <c r="G157" i="1" l="1"/>
  <c r="G158" i="1"/>
  <c r="D29" i="1" l="1"/>
</calcChain>
</file>

<file path=xl/sharedStrings.xml><?xml version="1.0" encoding="utf-8"?>
<sst xmlns="http://schemas.openxmlformats.org/spreadsheetml/2006/main" count="106" uniqueCount="84">
  <si>
    <t>Feuille de dimensionnement de l'entraînement d'un axe linéaire</t>
  </si>
  <si>
    <t>Commande de mouvement en trapèze de vitesse :</t>
  </si>
  <si>
    <t>(s)</t>
  </si>
  <si>
    <t>Vitesse maximale atteinte</t>
  </si>
  <si>
    <t>(m/s)</t>
  </si>
  <si>
    <t>Durée palier (pas d'influence)</t>
  </si>
  <si>
    <t>Durée rampe décélération</t>
  </si>
  <si>
    <t>Durée rampe accélération</t>
  </si>
  <si>
    <t>t</t>
  </si>
  <si>
    <t>Paramètres d'affichage :</t>
  </si>
  <si>
    <t>tmax</t>
  </si>
  <si>
    <t>Temps</t>
  </si>
  <si>
    <t>On veut déterminer le système d'entrainement permettant d'animer un chariot d'une mouvement linéaire suivant une consigne en trapèze de vitesse</t>
  </si>
  <si>
    <t>Consigne vitesse chariot</t>
  </si>
  <si>
    <t>Caractéristiques du chariot :</t>
  </si>
  <si>
    <t>(kg)</t>
  </si>
  <si>
    <t>Masse {chariot + charge}</t>
  </si>
  <si>
    <t>Le chariot de déplace</t>
  </si>
  <si>
    <t>Horizontalement</t>
  </si>
  <si>
    <t>Force d'entrainement</t>
  </si>
  <si>
    <t>(N)</t>
  </si>
  <si>
    <t>Estimation des frottements dus au guidage en translation, supposés constants</t>
  </si>
  <si>
    <t>Les autres masses et inerties sont négligées.</t>
  </si>
  <si>
    <t>Sélectionner avec le menu déroulant.</t>
  </si>
  <si>
    <t>Accélération instantanée du chariot</t>
  </si>
  <si>
    <t>(m/s²)</t>
  </si>
  <si>
    <r>
      <rPr>
        <i/>
        <u/>
        <sz val="9"/>
        <color theme="1"/>
        <rFont val="Calibri"/>
        <family val="2"/>
        <scheme val="minor"/>
      </rPr>
      <t>Remarque :</t>
    </r>
    <r>
      <rPr>
        <i/>
        <sz val="9"/>
        <color theme="1"/>
        <rFont val="Calibri"/>
        <family val="2"/>
        <scheme val="minor"/>
      </rPr>
      <t xml:space="preserve"> Si le déplacement est vertical, une vitesse positive est dirigée vers le haut.</t>
    </r>
  </si>
  <si>
    <t>Laisser 1N par défaut, valeur qui paraît pertinente pour un guidage d'imprimante 3D
(mesurer exp. un ordre de grandeur sur l'axe Emericc)</t>
  </si>
  <si>
    <t>Puissance à fournir au chariot</t>
  </si>
  <si>
    <t>(W)</t>
  </si>
  <si>
    <t>max</t>
  </si>
  <si>
    <t>min</t>
  </si>
  <si>
    <t>Caractéristiques transmission :</t>
  </si>
  <si>
    <t>(-)</t>
  </si>
  <si>
    <t>Caractéristiques moteur :</t>
  </si>
  <si>
    <t>Puissance à fournir par le moteur</t>
  </si>
  <si>
    <r>
      <rPr>
        <i/>
        <sz val="7"/>
        <color theme="1"/>
        <rFont val="Calibri"/>
        <family val="2"/>
        <scheme val="minor"/>
      </rPr>
      <t>a</t>
    </r>
    <r>
      <rPr>
        <sz val="7"/>
        <color theme="1"/>
        <rFont val="Calibri"/>
        <family val="2"/>
        <scheme val="minor"/>
      </rPr>
      <t xml:space="preserve">
Obtenu par dérivée de la vitesse (schéma aux différences finies)</t>
    </r>
  </si>
  <si>
    <r>
      <rPr>
        <i/>
        <sz val="7"/>
        <color theme="1"/>
        <rFont val="Calibri"/>
        <family val="2"/>
        <scheme val="minor"/>
      </rPr>
      <t>Fent</t>
    </r>
    <r>
      <rPr>
        <sz val="7"/>
        <color theme="1"/>
        <rFont val="Calibri"/>
        <family val="2"/>
        <scheme val="minor"/>
      </rPr>
      <t xml:space="preserve">
Si horizontal : F=M.a+frot
Si vertical : F=M.a+frot+poids</t>
    </r>
  </si>
  <si>
    <t>Pch=Fent.V</t>
  </si>
  <si>
    <t>V</t>
  </si>
  <si>
    <r>
      <t>Pmot=Pch/</t>
    </r>
    <r>
      <rPr>
        <sz val="9"/>
        <color theme="1"/>
        <rFont val="GreekC"/>
      </rPr>
      <t>h</t>
    </r>
  </si>
  <si>
    <t>Distance parcourue par le chariot</t>
  </si>
  <si>
    <t>(m)</t>
  </si>
  <si>
    <r>
      <rPr>
        <i/>
        <sz val="7"/>
        <color theme="1"/>
        <rFont val="Calibri"/>
        <family val="2"/>
        <scheme val="minor"/>
      </rPr>
      <t>d</t>
    </r>
    <r>
      <rPr>
        <sz val="7"/>
        <color theme="1"/>
        <rFont val="Calibri"/>
        <family val="2"/>
        <scheme val="minor"/>
      </rPr>
      <t xml:space="preserve">
Obtenue par intégration numérique de la vitesse</t>
    </r>
  </si>
  <si>
    <t>Puissance moteur maximale</t>
  </si>
  <si>
    <t>Distance parcourue avec la commande donnée</t>
  </si>
  <si>
    <r>
      <t xml:space="preserve">Rendement supposé </t>
    </r>
    <r>
      <rPr>
        <sz val="9"/>
        <color theme="1"/>
        <rFont val="GreekC"/>
      </rPr>
      <t>h=h</t>
    </r>
    <r>
      <rPr>
        <sz val="9"/>
        <color theme="1"/>
        <rFont val="Calibri"/>
        <family val="2"/>
        <scheme val="minor"/>
      </rPr>
      <t>R</t>
    </r>
    <r>
      <rPr>
        <sz val="9"/>
        <color theme="1"/>
        <rFont val="GreekC"/>
      </rPr>
      <t>.h</t>
    </r>
    <r>
      <rPr>
        <sz val="9"/>
        <color theme="1"/>
        <rFont val="Calibri"/>
        <family val="2"/>
        <scheme val="minor"/>
      </rPr>
      <t>tm</t>
    </r>
  </si>
  <si>
    <t>La transmission peut être décomposée en 2 parties (voir schéma)</t>
  </si>
  <si>
    <r>
      <t xml:space="preserve">Rendement supposé réducteur </t>
    </r>
    <r>
      <rPr>
        <sz val="9"/>
        <color theme="1"/>
        <rFont val="GreekC"/>
      </rPr>
      <t>h</t>
    </r>
    <r>
      <rPr>
        <sz val="9"/>
        <color theme="1"/>
        <rFont val="Calibri"/>
        <family val="2"/>
        <scheme val="minor"/>
      </rPr>
      <t>R</t>
    </r>
  </si>
  <si>
    <r>
      <t xml:space="preserve">Rendement supposé transf. mvt. </t>
    </r>
    <r>
      <rPr>
        <sz val="9"/>
        <color theme="1"/>
        <rFont val="GreekC"/>
      </rPr>
      <t>h</t>
    </r>
    <r>
      <rPr>
        <sz val="10.35"/>
        <color theme="1"/>
        <rFont val="Calibri"/>
        <family val="2"/>
      </rPr>
      <t>tm</t>
    </r>
  </si>
  <si>
    <t>Système de transf. de mvt.</t>
  </si>
  <si>
    <t>Poulie-courroie/Pignon-Cremaillère</t>
  </si>
  <si>
    <t>Cellules à compléter</t>
  </si>
  <si>
    <t>Cellules résultats</t>
  </si>
  <si>
    <t>Au début , on suppose des rendements, puis on les vérifie.</t>
  </si>
  <si>
    <t>Vitesse Ωtm</t>
  </si>
  <si>
    <t>(tr/min)</t>
  </si>
  <si>
    <t>Puissance calculée (voir graphe puissances)</t>
  </si>
  <si>
    <t>(N.m)</t>
  </si>
  <si>
    <t>Sélectionner une solution et choisir les dimensions en fct. de l'encombrement.</t>
  </si>
  <si>
    <t>Couple Ctm</t>
  </si>
  <si>
    <r>
      <t xml:space="preserve">Rapport de transf. </t>
    </r>
    <r>
      <rPr>
        <i/>
        <sz val="7"/>
        <color theme="1"/>
        <rFont val="Calibri"/>
        <family val="2"/>
        <scheme val="minor"/>
      </rPr>
      <t>rtm</t>
    </r>
    <r>
      <rPr>
        <sz val="7"/>
        <color theme="1"/>
        <rFont val="Calibri"/>
        <family val="2"/>
        <scheme val="minor"/>
      </rPr>
      <t xml:space="preserve"> calculé (m/tr)</t>
    </r>
  </si>
  <si>
    <t>Ωtm=60*V/rtm</t>
  </si>
  <si>
    <r>
      <t>Ctm=Fent*rtm/(2</t>
    </r>
    <r>
      <rPr>
        <sz val="7"/>
        <color theme="1"/>
        <rFont val="GreekC"/>
      </rPr>
      <t>p</t>
    </r>
    <r>
      <rPr>
        <sz val="8.0500000000000007"/>
        <color theme="1"/>
        <rFont val="Calibri"/>
        <family val="2"/>
      </rPr>
      <t>*</t>
    </r>
    <r>
      <rPr>
        <sz val="7"/>
        <color theme="1"/>
        <rFont val="GreekC"/>
      </rPr>
      <t>h</t>
    </r>
    <r>
      <rPr>
        <sz val="7"/>
        <color theme="1"/>
        <rFont val="Calibri"/>
        <family val="2"/>
      </rPr>
      <t>tm</t>
    </r>
    <r>
      <rPr>
        <sz val="7"/>
        <color theme="1"/>
        <rFont val="Calibri"/>
        <family val="2"/>
      </rPr>
      <t>)</t>
    </r>
  </si>
  <si>
    <t>Couple motoréducteur Ctm maximal</t>
  </si>
  <si>
    <r>
      <t xml:space="preserve">Vitesse motoréducteur </t>
    </r>
    <r>
      <rPr>
        <sz val="9"/>
        <color theme="1"/>
        <rFont val="GreekC"/>
      </rPr>
      <t>Ω</t>
    </r>
    <r>
      <rPr>
        <sz val="9"/>
        <color theme="1"/>
        <rFont val="Calibri"/>
        <family val="2"/>
        <scheme val="minor"/>
      </rPr>
      <t>tm maximale</t>
    </r>
  </si>
  <si>
    <t>Si l'on choisit un motoréducteur dans une documentation constructeur, on peut directement utiliser ces données et la démarche est terminée.
Si on choisit séparément moteur et réducteur, on sélectionne un moteur dans un catalogue constructeur à partir de la puissance maximale calculée. Caractéristiques constructeur du moteur choisi :</t>
  </si>
  <si>
    <t>Vitesse de rotation à vide</t>
  </si>
  <si>
    <t>Donnée constructeur.</t>
  </si>
  <si>
    <t>Couple de blocage ou de démarrage</t>
  </si>
  <si>
    <r>
      <t xml:space="preserve">Choix d'un rapport de réduction </t>
    </r>
    <r>
      <rPr>
        <i/>
        <sz val="9"/>
        <color theme="1"/>
        <rFont val="Calibri"/>
        <family val="2"/>
        <scheme val="minor"/>
      </rPr>
      <t>k</t>
    </r>
    <r>
      <rPr>
        <sz val="9"/>
        <color theme="1"/>
        <rFont val="Calibri"/>
        <family val="2"/>
        <scheme val="minor"/>
      </rPr>
      <t xml:space="preserve"> pour le réducteur</t>
    </r>
  </si>
  <si>
    <t>Caractéristique moteur :</t>
  </si>
  <si>
    <t>Couple Cm</t>
  </si>
  <si>
    <t>Vitesse Ωm</t>
  </si>
  <si>
    <r>
      <t xml:space="preserve">Vitesse </t>
    </r>
    <r>
      <rPr>
        <sz val="9"/>
        <color theme="1"/>
        <rFont val="GreekC"/>
      </rPr>
      <t>Ω</t>
    </r>
    <r>
      <rPr>
        <sz val="9"/>
        <color theme="1"/>
        <rFont val="Calibri"/>
        <family val="2"/>
      </rPr>
      <t>m</t>
    </r>
  </si>
  <si>
    <t>bloqué (démarrage)</t>
  </si>
  <si>
    <t>à vide</t>
  </si>
  <si>
    <t>Penser à vérifier que les valeurs de rendement supposées initialement sont valides.</t>
  </si>
  <si>
    <t>Rapport de réduction à entrer sous la forme "=1/100" par ex.
Rapport à ajuster ultérieurement (voir ci-dessous)</t>
  </si>
  <si>
    <r>
      <t xml:space="preserve">Pour choisir correctement le rapport de réduction </t>
    </r>
    <r>
      <rPr>
        <sz val="9"/>
        <color theme="1"/>
        <rFont val="Calibri"/>
        <family val="2"/>
        <scheme val="minor"/>
      </rPr>
      <t>k</t>
    </r>
    <r>
      <rPr>
        <i/>
        <sz val="9"/>
        <color theme="1"/>
        <rFont val="Calibri"/>
        <family val="2"/>
        <scheme val="minor"/>
      </rPr>
      <t>, il faut que l'ensemble des points de fonctionnement du moteur exigés par le système soient sous la caractéristique du moteur sélectionné.
L'ensemble est donné ci-contre : il faut modifier (par tatonnement) la valeur du rapport k afin de faire rentrer tous les points sous la droite caractéristique du moteur.
Si ce n'est pas possible, c'est que le moteur est mal choisi. Il faut alors changer de moteur (et donc de valeurs de vitesse de rotation à vide et de couple de blocage / démarrage. 
On privilégiera un fonctionnement du moteur autour de sa vitesse ou de son couple nominal (rendement max.).</t>
    </r>
  </si>
  <si>
    <t>Ωm=abs(Ωtm/k)</t>
  </si>
  <si>
    <r>
      <t>Cm=abs(Ctm*k/</t>
    </r>
    <r>
      <rPr>
        <sz val="7"/>
        <color theme="1"/>
        <rFont val="GreekC"/>
      </rPr>
      <t>h</t>
    </r>
    <r>
      <rPr>
        <sz val="7"/>
        <color theme="1"/>
        <rFont val="Calibri"/>
        <family val="2"/>
        <scheme val="minor"/>
      </rPr>
      <t>R)</t>
    </r>
  </si>
  <si>
    <r>
      <rPr>
        <u/>
        <sz val="14"/>
        <color theme="3"/>
        <rFont val="Calibri"/>
        <family val="2"/>
        <scheme val="minor"/>
      </rPr>
      <t>Etape 1 :</t>
    </r>
    <r>
      <rPr>
        <sz val="14"/>
        <color theme="3"/>
        <rFont val="Calibri"/>
        <family val="2"/>
        <scheme val="minor"/>
      </rPr>
      <t xml:space="preserve"> Choix et dimensionnement des composants de la chaîne d'énergie</t>
    </r>
  </si>
  <si>
    <t>Tableur réalisé par M. Nierenberger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</si>
</sst>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
  </numFmts>
  <fonts count="19">
    <font>
      <sz val="11"/>
      <color theme="1"/>
      <name val="Calibri"/>
      <family val="2"/>
      <scheme val="minor"/>
    </font>
    <font>
      <sz val="16"/>
      <color theme="1"/>
      <name val="Calibri"/>
      <family val="2"/>
      <scheme val="minor"/>
    </font>
    <font>
      <i/>
      <sz val="9"/>
      <color theme="1"/>
      <name val="Calibri"/>
      <family val="2"/>
      <scheme val="minor"/>
    </font>
    <font>
      <sz val="9"/>
      <color theme="1"/>
      <name val="Calibri"/>
      <family val="2"/>
      <scheme val="minor"/>
    </font>
    <font>
      <b/>
      <i/>
      <u/>
      <sz val="11"/>
      <color theme="1"/>
      <name val="Calibri"/>
      <family val="2"/>
      <scheme val="minor"/>
    </font>
    <font>
      <sz val="8"/>
      <color theme="1"/>
      <name val="Calibri"/>
      <family val="2"/>
      <scheme val="minor"/>
    </font>
    <font>
      <sz val="7"/>
      <color theme="1"/>
      <name val="Calibri"/>
      <family val="2"/>
      <scheme val="minor"/>
    </font>
    <font>
      <i/>
      <u/>
      <sz val="9"/>
      <color theme="1"/>
      <name val="Calibri"/>
      <family val="2"/>
      <scheme val="minor"/>
    </font>
    <font>
      <b/>
      <sz val="9"/>
      <color theme="1"/>
      <name val="Calibri"/>
      <family val="2"/>
      <scheme val="minor"/>
    </font>
    <font>
      <i/>
      <sz val="7"/>
      <color theme="1"/>
      <name val="Calibri"/>
      <family val="2"/>
      <scheme val="minor"/>
    </font>
    <font>
      <sz val="9"/>
      <color theme="1"/>
      <name val="GreekC"/>
    </font>
    <font>
      <sz val="9"/>
      <color theme="1"/>
      <name val="Calibri"/>
      <family val="2"/>
    </font>
    <font>
      <sz val="14"/>
      <color theme="3"/>
      <name val="Calibri"/>
      <family val="2"/>
      <scheme val="minor"/>
    </font>
    <font>
      <u/>
      <sz val="14"/>
      <color theme="3"/>
      <name val="Calibri"/>
      <family val="2"/>
      <scheme val="minor"/>
    </font>
    <font>
      <sz val="10.35"/>
      <color theme="1"/>
      <name val="Calibri"/>
      <family val="2"/>
    </font>
    <font>
      <sz val="7"/>
      <color theme="1"/>
      <name val="GreekC"/>
    </font>
    <font>
      <sz val="7"/>
      <color theme="1"/>
      <name val="Calibri"/>
      <family val="2"/>
    </font>
    <font>
      <sz val="8.0500000000000007"/>
      <color theme="1"/>
      <name val="Calibri"/>
      <family val="2"/>
    </font>
    <font>
      <i/>
      <sz val="8"/>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theme="4" tint="0.59999389629810485"/>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1">
    <xf numFmtId="0" fontId="0" fillId="0" borderId="0"/>
  </cellStyleXfs>
  <cellXfs count="55">
    <xf numFmtId="0" fontId="0" fillId="0" borderId="0" xfId="0"/>
    <xf numFmtId="0" fontId="2" fillId="0" borderId="0" xfId="0" applyFont="1" applyAlignment="1">
      <alignment horizontal="center"/>
    </xf>
    <xf numFmtId="0" fontId="3" fillId="0" borderId="0" xfId="0" applyFont="1"/>
    <xf numFmtId="0" fontId="3" fillId="0" borderId="0" xfId="0" applyFont="1" applyAlignment="1">
      <alignment horizontal="center" vertical="center"/>
    </xf>
    <xf numFmtId="164" fontId="3" fillId="0" borderId="0" xfId="0" applyNumberFormat="1" applyFont="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horizontal="center" vertical="center" wrapText="1"/>
    </xf>
    <xf numFmtId="0" fontId="4" fillId="0" borderId="0" xfId="0" applyFont="1"/>
    <xf numFmtId="0" fontId="0" fillId="0" borderId="0" xfId="0" applyAlignment="1"/>
    <xf numFmtId="0" fontId="5" fillId="2" borderId="0" xfId="0" applyFont="1" applyFill="1" applyAlignment="1">
      <alignment horizontal="center"/>
    </xf>
    <xf numFmtId="0" fontId="3" fillId="2" borderId="0" xfId="0" applyFont="1" applyFill="1" applyAlignment="1">
      <alignment horizontal="center" vertical="center"/>
    </xf>
    <xf numFmtId="0" fontId="3" fillId="2" borderId="0" xfId="0" applyFont="1" applyFill="1" applyAlignment="1">
      <alignment horizontal="center"/>
    </xf>
    <xf numFmtId="0" fontId="3" fillId="0" borderId="0" xfId="0" applyFont="1" applyAlignment="1">
      <alignment horizontal="center"/>
    </xf>
    <xf numFmtId="0" fontId="0" fillId="0" borderId="0" xfId="0" applyAlignment="1">
      <alignment horizontal="center" vertical="center"/>
    </xf>
    <xf numFmtId="0" fontId="6"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horizontal="center" vertical="center"/>
    </xf>
    <xf numFmtId="165" fontId="3" fillId="0" borderId="0" xfId="0" applyNumberFormat="1" applyFont="1" applyAlignment="1">
      <alignment horizontal="center" vertical="center"/>
    </xf>
    <xf numFmtId="166" fontId="3" fillId="0" borderId="0" xfId="0" applyNumberFormat="1" applyFont="1" applyAlignment="1">
      <alignment horizontal="center" vertical="center"/>
    </xf>
    <xf numFmtId="0" fontId="12" fillId="0" borderId="0" xfId="0" applyFont="1"/>
    <xf numFmtId="0" fontId="2" fillId="0" borderId="0" xfId="0" applyFont="1" applyAlignment="1"/>
    <xf numFmtId="0" fontId="3" fillId="4" borderId="0" xfId="0" applyFont="1" applyFill="1" applyAlignment="1">
      <alignment horizontal="center" vertical="center"/>
    </xf>
    <xf numFmtId="0" fontId="3" fillId="3" borderId="0" xfId="0" applyFont="1" applyFill="1" applyAlignment="1">
      <alignment horizontal="center" vertical="center"/>
    </xf>
    <xf numFmtId="2" fontId="3" fillId="3" borderId="0" xfId="0" applyNumberFormat="1" applyFont="1" applyFill="1" applyAlignment="1">
      <alignment horizontal="center" vertical="center"/>
    </xf>
    <xf numFmtId="166" fontId="3" fillId="3" borderId="0" xfId="0" applyNumberFormat="1" applyFont="1" applyFill="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0" fillId="4" borderId="6" xfId="0" applyFill="1" applyBorder="1"/>
    <xf numFmtId="0" fontId="0" fillId="3" borderId="1" xfId="0" applyFill="1" applyBorder="1"/>
    <xf numFmtId="166" fontId="3" fillId="0" borderId="0" xfId="0" applyNumberFormat="1" applyFont="1" applyAlignment="1">
      <alignment horizontal="left" vertical="center"/>
    </xf>
    <xf numFmtId="2" fontId="3" fillId="0" borderId="0" xfId="0" applyNumberFormat="1" applyFont="1" applyAlignment="1">
      <alignment horizontal="left" vertical="center"/>
    </xf>
    <xf numFmtId="0" fontId="3" fillId="0" borderId="0" xfId="0" applyFont="1" applyAlignment="1">
      <alignment horizontal="left" vertical="center" wrapText="1"/>
    </xf>
    <xf numFmtId="166" fontId="3" fillId="0" borderId="0" xfId="0" applyNumberFormat="1" applyFont="1" applyFill="1" applyAlignment="1">
      <alignment horizontal="center" vertical="center"/>
    </xf>
    <xf numFmtId="166" fontId="3" fillId="4" borderId="0" xfId="0" applyNumberFormat="1" applyFont="1" applyFill="1" applyAlignment="1">
      <alignment horizontal="center" vertical="center"/>
    </xf>
    <xf numFmtId="0" fontId="3" fillId="0" borderId="0" xfId="0" applyFont="1" applyAlignment="1">
      <alignment horizontal="left"/>
    </xf>
    <xf numFmtId="1" fontId="3" fillId="3" borderId="0" xfId="0" applyNumberFormat="1" applyFont="1" applyFill="1" applyAlignment="1">
      <alignment horizontal="center" vertical="center"/>
    </xf>
    <xf numFmtId="1" fontId="3" fillId="4" borderId="0" xfId="0" applyNumberFormat="1" applyFont="1" applyFill="1" applyAlignment="1">
      <alignment horizontal="center" vertical="center"/>
    </xf>
    <xf numFmtId="1" fontId="3" fillId="0" borderId="0" xfId="0" applyNumberFormat="1" applyFont="1" applyAlignment="1">
      <alignment horizontal="center" vertical="center"/>
    </xf>
    <xf numFmtId="0" fontId="0" fillId="0" borderId="0" xfId="0" applyBorder="1"/>
    <xf numFmtId="0" fontId="0" fillId="0" borderId="0" xfId="0" applyFill="1" applyBorder="1"/>
    <xf numFmtId="0" fontId="0" fillId="2" borderId="0" xfId="0" applyFill="1" applyAlignment="1">
      <alignment horizontal="center"/>
    </xf>
    <xf numFmtId="0" fontId="18" fillId="0" borderId="0" xfId="0" applyFont="1" applyAlignment="1">
      <alignment horizontal="left"/>
    </xf>
    <xf numFmtId="0" fontId="3"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8" fillId="0" borderId="0" xfId="0" applyFont="1" applyAlignment="1">
      <alignment horizontal="center" vertical="center" wrapText="1"/>
    </xf>
    <xf numFmtId="0" fontId="2" fillId="0" borderId="0" xfId="0" applyFont="1" applyAlignment="1">
      <alignment horizontal="center" wrapText="1"/>
    </xf>
    <xf numFmtId="0" fontId="2" fillId="0" borderId="0" xfId="0" applyFont="1" applyAlignment="1">
      <alignment horizontal="center"/>
    </xf>
    <xf numFmtId="0" fontId="3" fillId="0" borderId="0" xfId="0" applyFont="1" applyAlignment="1">
      <alignment horizontal="left" vertical="center"/>
    </xf>
    <xf numFmtId="0" fontId="6" fillId="0" borderId="0" xfId="0" applyFont="1" applyAlignment="1">
      <alignment horizontal="left" vertical="center"/>
    </xf>
    <xf numFmtId="0" fontId="3" fillId="0" borderId="0" xfId="0" applyFont="1" applyAlignment="1">
      <alignment horizontal="left"/>
    </xf>
    <xf numFmtId="0" fontId="5" fillId="4" borderId="0" xfId="0" applyFont="1" applyFill="1" applyAlignment="1">
      <alignment horizontal="center"/>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i="1" u="sng"/>
            </a:pPr>
            <a:r>
              <a:rPr lang="en-US" sz="1200" i="1" u="sng"/>
              <a:t>Consigne vitesse chariot</a:t>
            </a:r>
          </a:p>
        </c:rich>
      </c:tx>
      <c:overlay val="0"/>
    </c:title>
    <c:autoTitleDeleted val="0"/>
    <c:plotArea>
      <c:layout/>
      <c:scatterChart>
        <c:scatterStyle val="lineMarker"/>
        <c:varyColors val="0"/>
        <c:ser>
          <c:idx val="0"/>
          <c:order val="0"/>
          <c:tx>
            <c:strRef>
              <c:f>'Feuille dimensionnement'!$B$52:$B$53</c:f>
              <c:strCache>
                <c:ptCount val="2"/>
                <c:pt idx="0">
                  <c:v>Consigne vitesse chariot</c:v>
                </c:pt>
                <c:pt idx="1">
                  <c:v>(m/s)</c:v>
                </c:pt>
              </c:strCache>
            </c:strRef>
          </c:tx>
          <c:marker>
            <c:symbol val="diamond"/>
            <c:size val="3"/>
          </c:marker>
          <c:xVal>
            <c:numRef>
              <c:f>'Feuille dimensionnement'!$A$55:$A$155</c:f>
              <c:numCache>
                <c:formatCode>General</c:formatCode>
                <c:ptCount val="101"/>
                <c:pt idx="0">
                  <c:v>0</c:v>
                </c:pt>
                <c:pt idx="1">
                  <c:v>1.4999999999999999E-2</c:v>
                </c:pt>
                <c:pt idx="2">
                  <c:v>0.03</c:v>
                </c:pt>
                <c:pt idx="3">
                  <c:v>4.4999999999999998E-2</c:v>
                </c:pt>
                <c:pt idx="4">
                  <c:v>0.06</c:v>
                </c:pt>
                <c:pt idx="5">
                  <c:v>7.4999999999999997E-2</c:v>
                </c:pt>
                <c:pt idx="6">
                  <c:v>0.09</c:v>
                </c:pt>
                <c:pt idx="7">
                  <c:v>0.105</c:v>
                </c:pt>
                <c:pt idx="8">
                  <c:v>0.12</c:v>
                </c:pt>
                <c:pt idx="9">
                  <c:v>0.13500000000000001</c:v>
                </c:pt>
                <c:pt idx="10">
                  <c:v>0.15000000000000002</c:v>
                </c:pt>
                <c:pt idx="11">
                  <c:v>0.16500000000000004</c:v>
                </c:pt>
                <c:pt idx="12">
                  <c:v>0.18000000000000005</c:v>
                </c:pt>
                <c:pt idx="13">
                  <c:v>0.19500000000000006</c:v>
                </c:pt>
                <c:pt idx="14">
                  <c:v>0.21000000000000008</c:v>
                </c:pt>
                <c:pt idx="15">
                  <c:v>0.22500000000000009</c:v>
                </c:pt>
                <c:pt idx="16">
                  <c:v>0.2400000000000001</c:v>
                </c:pt>
                <c:pt idx="17">
                  <c:v>0.25500000000000012</c:v>
                </c:pt>
                <c:pt idx="18">
                  <c:v>0.27000000000000013</c:v>
                </c:pt>
                <c:pt idx="19">
                  <c:v>0.28500000000000014</c:v>
                </c:pt>
                <c:pt idx="20">
                  <c:v>0.30000000000000016</c:v>
                </c:pt>
                <c:pt idx="21">
                  <c:v>0.31500000000000017</c:v>
                </c:pt>
                <c:pt idx="22">
                  <c:v>0.33000000000000018</c:v>
                </c:pt>
                <c:pt idx="23">
                  <c:v>0.3450000000000002</c:v>
                </c:pt>
                <c:pt idx="24">
                  <c:v>0.36000000000000021</c:v>
                </c:pt>
                <c:pt idx="25">
                  <c:v>0.37500000000000022</c:v>
                </c:pt>
                <c:pt idx="26">
                  <c:v>0.39000000000000024</c:v>
                </c:pt>
                <c:pt idx="27">
                  <c:v>0.40500000000000025</c:v>
                </c:pt>
                <c:pt idx="28">
                  <c:v>0.42000000000000026</c:v>
                </c:pt>
                <c:pt idx="29">
                  <c:v>0.43500000000000028</c:v>
                </c:pt>
                <c:pt idx="30">
                  <c:v>0.45000000000000029</c:v>
                </c:pt>
                <c:pt idx="31">
                  <c:v>0.4650000000000003</c:v>
                </c:pt>
                <c:pt idx="32">
                  <c:v>0.48000000000000032</c:v>
                </c:pt>
                <c:pt idx="33">
                  <c:v>0.49500000000000033</c:v>
                </c:pt>
                <c:pt idx="34">
                  <c:v>0.51000000000000034</c:v>
                </c:pt>
                <c:pt idx="35">
                  <c:v>0.52500000000000036</c:v>
                </c:pt>
                <c:pt idx="36">
                  <c:v>0.54000000000000037</c:v>
                </c:pt>
                <c:pt idx="37">
                  <c:v>0.55500000000000038</c:v>
                </c:pt>
                <c:pt idx="38">
                  <c:v>0.5700000000000004</c:v>
                </c:pt>
                <c:pt idx="39">
                  <c:v>0.58500000000000041</c:v>
                </c:pt>
                <c:pt idx="40">
                  <c:v>0.60000000000000042</c:v>
                </c:pt>
                <c:pt idx="41">
                  <c:v>0.61500000000000044</c:v>
                </c:pt>
                <c:pt idx="42">
                  <c:v>0.63000000000000045</c:v>
                </c:pt>
                <c:pt idx="43">
                  <c:v>0.64500000000000046</c:v>
                </c:pt>
                <c:pt idx="44">
                  <c:v>0.66000000000000048</c:v>
                </c:pt>
                <c:pt idx="45">
                  <c:v>0.67500000000000049</c:v>
                </c:pt>
                <c:pt idx="46">
                  <c:v>0.6900000000000005</c:v>
                </c:pt>
                <c:pt idx="47">
                  <c:v>0.70500000000000052</c:v>
                </c:pt>
                <c:pt idx="48">
                  <c:v>0.72000000000000053</c:v>
                </c:pt>
                <c:pt idx="49">
                  <c:v>0.73500000000000054</c:v>
                </c:pt>
                <c:pt idx="50">
                  <c:v>0.75000000000000056</c:v>
                </c:pt>
                <c:pt idx="51">
                  <c:v>0.76500000000000057</c:v>
                </c:pt>
                <c:pt idx="52">
                  <c:v>0.78000000000000058</c:v>
                </c:pt>
                <c:pt idx="53">
                  <c:v>0.7950000000000006</c:v>
                </c:pt>
                <c:pt idx="54">
                  <c:v>0.81000000000000061</c:v>
                </c:pt>
                <c:pt idx="55">
                  <c:v>0.82500000000000062</c:v>
                </c:pt>
                <c:pt idx="56">
                  <c:v>0.84000000000000064</c:v>
                </c:pt>
                <c:pt idx="57">
                  <c:v>0.85500000000000065</c:v>
                </c:pt>
                <c:pt idx="58">
                  <c:v>0.87000000000000066</c:v>
                </c:pt>
                <c:pt idx="59">
                  <c:v>0.88500000000000068</c:v>
                </c:pt>
                <c:pt idx="60">
                  <c:v>0.90000000000000069</c:v>
                </c:pt>
                <c:pt idx="61">
                  <c:v>0.9150000000000007</c:v>
                </c:pt>
                <c:pt idx="62">
                  <c:v>0.93000000000000071</c:v>
                </c:pt>
                <c:pt idx="63">
                  <c:v>0.94500000000000073</c:v>
                </c:pt>
                <c:pt idx="64">
                  <c:v>0.96000000000000074</c:v>
                </c:pt>
                <c:pt idx="65">
                  <c:v>0.97500000000000075</c:v>
                </c:pt>
                <c:pt idx="66">
                  <c:v>0.99000000000000077</c:v>
                </c:pt>
                <c:pt idx="67">
                  <c:v>1.0050000000000008</c:v>
                </c:pt>
                <c:pt idx="68">
                  <c:v>1.0200000000000007</c:v>
                </c:pt>
                <c:pt idx="69">
                  <c:v>1.0350000000000006</c:v>
                </c:pt>
                <c:pt idx="70">
                  <c:v>1.0500000000000005</c:v>
                </c:pt>
                <c:pt idx="71">
                  <c:v>1.0650000000000004</c:v>
                </c:pt>
                <c:pt idx="72">
                  <c:v>1.0800000000000003</c:v>
                </c:pt>
                <c:pt idx="73">
                  <c:v>1.0950000000000002</c:v>
                </c:pt>
                <c:pt idx="74">
                  <c:v>1.1100000000000001</c:v>
                </c:pt>
                <c:pt idx="75">
                  <c:v>1.125</c:v>
                </c:pt>
                <c:pt idx="76">
                  <c:v>1.1399999999999999</c:v>
                </c:pt>
                <c:pt idx="77">
                  <c:v>1.1549999999999998</c:v>
                </c:pt>
                <c:pt idx="78">
                  <c:v>1.1699999999999997</c:v>
                </c:pt>
                <c:pt idx="79">
                  <c:v>1.1849999999999996</c:v>
                </c:pt>
                <c:pt idx="80">
                  <c:v>1.1999999999999995</c:v>
                </c:pt>
                <c:pt idx="81">
                  <c:v>1.2149999999999994</c:v>
                </c:pt>
                <c:pt idx="82">
                  <c:v>1.2299999999999993</c:v>
                </c:pt>
                <c:pt idx="83">
                  <c:v>1.2449999999999992</c:v>
                </c:pt>
                <c:pt idx="84">
                  <c:v>1.2599999999999991</c:v>
                </c:pt>
                <c:pt idx="85">
                  <c:v>1.274999999999999</c:v>
                </c:pt>
                <c:pt idx="86">
                  <c:v>1.2899999999999989</c:v>
                </c:pt>
                <c:pt idx="87">
                  <c:v>1.3049999999999988</c:v>
                </c:pt>
                <c:pt idx="88">
                  <c:v>1.3199999999999987</c:v>
                </c:pt>
                <c:pt idx="89">
                  <c:v>1.3349999999999986</c:v>
                </c:pt>
                <c:pt idx="90">
                  <c:v>1.3499999999999985</c:v>
                </c:pt>
                <c:pt idx="91">
                  <c:v>1.3649999999999984</c:v>
                </c:pt>
                <c:pt idx="92">
                  <c:v>1.3799999999999983</c:v>
                </c:pt>
                <c:pt idx="93">
                  <c:v>1.3949999999999982</c:v>
                </c:pt>
                <c:pt idx="94">
                  <c:v>1.4099999999999981</c:v>
                </c:pt>
                <c:pt idx="95">
                  <c:v>1.424999999999998</c:v>
                </c:pt>
                <c:pt idx="96">
                  <c:v>1.4399999999999979</c:v>
                </c:pt>
                <c:pt idx="97">
                  <c:v>1.4549999999999979</c:v>
                </c:pt>
                <c:pt idx="98">
                  <c:v>1.4699999999999978</c:v>
                </c:pt>
                <c:pt idx="99">
                  <c:v>1.4849999999999977</c:v>
                </c:pt>
                <c:pt idx="100">
                  <c:v>1.4999999999999976</c:v>
                </c:pt>
              </c:numCache>
            </c:numRef>
          </c:xVal>
          <c:yVal>
            <c:numRef>
              <c:f>'Feuille dimensionnement'!$B$55:$B$155</c:f>
              <c:numCache>
                <c:formatCode>0.00</c:formatCode>
                <c:ptCount val="101"/>
                <c:pt idx="0">
                  <c:v>0</c:v>
                </c:pt>
                <c:pt idx="1">
                  <c:v>1.4999999999999999E-2</c:v>
                </c:pt>
                <c:pt idx="2">
                  <c:v>0.03</c:v>
                </c:pt>
                <c:pt idx="3">
                  <c:v>4.4999999999999991E-2</c:v>
                </c:pt>
                <c:pt idx="4">
                  <c:v>0.06</c:v>
                </c:pt>
                <c:pt idx="5">
                  <c:v>7.4999999999999997E-2</c:v>
                </c:pt>
                <c:pt idx="6">
                  <c:v>8.9999999999999983E-2</c:v>
                </c:pt>
                <c:pt idx="7">
                  <c:v>0.105</c:v>
                </c:pt>
                <c:pt idx="8">
                  <c:v>0.12</c:v>
                </c:pt>
                <c:pt idx="9">
                  <c:v>0.13500000000000001</c:v>
                </c:pt>
                <c:pt idx="10">
                  <c:v>0.15000000000000002</c:v>
                </c:pt>
                <c:pt idx="11">
                  <c:v>0.16500000000000004</c:v>
                </c:pt>
                <c:pt idx="12">
                  <c:v>0.18000000000000005</c:v>
                </c:pt>
                <c:pt idx="13">
                  <c:v>0.19500000000000006</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pt idx="37">
                  <c:v>0.2</c:v>
                </c:pt>
                <c:pt idx="38">
                  <c:v>0.2</c:v>
                </c:pt>
                <c:pt idx="39">
                  <c:v>0.2</c:v>
                </c:pt>
                <c:pt idx="40">
                  <c:v>0.2</c:v>
                </c:pt>
                <c:pt idx="41">
                  <c:v>0.2</c:v>
                </c:pt>
                <c:pt idx="42">
                  <c:v>0.2</c:v>
                </c:pt>
                <c:pt idx="43">
                  <c:v>0.2</c:v>
                </c:pt>
                <c:pt idx="44">
                  <c:v>0.2</c:v>
                </c:pt>
                <c:pt idx="45">
                  <c:v>0.2</c:v>
                </c:pt>
                <c:pt idx="46">
                  <c:v>0.2</c:v>
                </c:pt>
                <c:pt idx="47">
                  <c:v>0.2</c:v>
                </c:pt>
                <c:pt idx="48">
                  <c:v>0.2</c:v>
                </c:pt>
                <c:pt idx="49">
                  <c:v>0.2</c:v>
                </c:pt>
                <c:pt idx="50">
                  <c:v>0.2</c:v>
                </c:pt>
                <c:pt idx="51">
                  <c:v>0.2</c:v>
                </c:pt>
                <c:pt idx="52">
                  <c:v>0.2</c:v>
                </c:pt>
                <c:pt idx="53">
                  <c:v>0.2</c:v>
                </c:pt>
                <c:pt idx="54">
                  <c:v>0.2</c:v>
                </c:pt>
                <c:pt idx="55">
                  <c:v>0.2</c:v>
                </c:pt>
                <c:pt idx="56">
                  <c:v>0.2</c:v>
                </c:pt>
                <c:pt idx="57">
                  <c:v>0.2</c:v>
                </c:pt>
                <c:pt idx="58">
                  <c:v>0.2</c:v>
                </c:pt>
                <c:pt idx="59">
                  <c:v>0.2</c:v>
                </c:pt>
                <c:pt idx="60">
                  <c:v>0.2</c:v>
                </c:pt>
                <c:pt idx="61">
                  <c:v>0.2</c:v>
                </c:pt>
                <c:pt idx="62">
                  <c:v>0.2</c:v>
                </c:pt>
                <c:pt idx="63">
                  <c:v>0.2</c:v>
                </c:pt>
                <c:pt idx="64">
                  <c:v>0.2</c:v>
                </c:pt>
                <c:pt idx="65">
                  <c:v>0.2</c:v>
                </c:pt>
                <c:pt idx="66">
                  <c:v>0.2</c:v>
                </c:pt>
                <c:pt idx="67">
                  <c:v>0.19499999999999929</c:v>
                </c:pt>
                <c:pt idx="68">
                  <c:v>0.17999999999999938</c:v>
                </c:pt>
                <c:pt idx="69">
                  <c:v>0.16499999999999948</c:v>
                </c:pt>
                <c:pt idx="70">
                  <c:v>0.14999999999999958</c:v>
                </c:pt>
                <c:pt idx="71">
                  <c:v>0.13499999999999965</c:v>
                </c:pt>
                <c:pt idx="72">
                  <c:v>0.11999999999999976</c:v>
                </c:pt>
                <c:pt idx="73">
                  <c:v>0.10499999999999986</c:v>
                </c:pt>
                <c:pt idx="74">
                  <c:v>8.9999999999999969E-2</c:v>
                </c:pt>
                <c:pt idx="75">
                  <c:v>7.5000000000000067E-2</c:v>
                </c:pt>
                <c:pt idx="76">
                  <c:v>6.0000000000000164E-2</c:v>
                </c:pt>
                <c:pt idx="77">
                  <c:v>4.5000000000000262E-2</c:v>
                </c:pt>
                <c:pt idx="78">
                  <c:v>3.000000000000036E-2</c:v>
                </c:pt>
                <c:pt idx="79">
                  <c:v>1.5000000000000457E-2</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yVal>
          <c:smooth val="0"/>
          <c:extLst>
            <c:ext xmlns:c16="http://schemas.microsoft.com/office/drawing/2014/chart" uri="{C3380CC4-5D6E-409C-BE32-E72D297353CC}">
              <c16:uniqueId val="{00000000-E4EB-4561-8441-F4DB7E65708F}"/>
            </c:ext>
          </c:extLst>
        </c:ser>
        <c:dLbls>
          <c:showLegendKey val="0"/>
          <c:showVal val="0"/>
          <c:showCatName val="0"/>
          <c:showSerName val="0"/>
          <c:showPercent val="0"/>
          <c:showBubbleSize val="0"/>
        </c:dLbls>
        <c:axId val="89898368"/>
        <c:axId val="99268096"/>
      </c:scatterChart>
      <c:valAx>
        <c:axId val="89898368"/>
        <c:scaling>
          <c:orientation val="minMax"/>
        </c:scaling>
        <c:delete val="0"/>
        <c:axPos val="b"/>
        <c:title>
          <c:tx>
            <c:rich>
              <a:bodyPr/>
              <a:lstStyle/>
              <a:p>
                <a:pPr>
                  <a:defRPr/>
                </a:pPr>
                <a:r>
                  <a:rPr lang="fr-FR"/>
                  <a:t>Temps (s)</a:t>
                </a:r>
              </a:p>
            </c:rich>
          </c:tx>
          <c:overlay val="0"/>
        </c:title>
        <c:numFmt formatCode="General" sourceLinked="1"/>
        <c:majorTickMark val="none"/>
        <c:minorTickMark val="none"/>
        <c:tickLblPos val="nextTo"/>
        <c:crossAx val="99268096"/>
        <c:crosses val="autoZero"/>
        <c:crossBetween val="midCat"/>
      </c:valAx>
      <c:valAx>
        <c:axId val="99268096"/>
        <c:scaling>
          <c:orientation val="minMax"/>
        </c:scaling>
        <c:delete val="0"/>
        <c:axPos val="l"/>
        <c:majorGridlines/>
        <c:title>
          <c:tx>
            <c:rich>
              <a:bodyPr/>
              <a:lstStyle/>
              <a:p>
                <a:pPr>
                  <a:defRPr/>
                </a:pPr>
                <a:r>
                  <a:rPr lang="fr-FR"/>
                  <a:t>Consigne</a:t>
                </a:r>
                <a:r>
                  <a:rPr lang="fr-FR" baseline="0"/>
                  <a:t> vitesse chariot (m/s)</a:t>
                </a:r>
                <a:endParaRPr lang="fr-FR"/>
              </a:p>
            </c:rich>
          </c:tx>
          <c:layout>
            <c:manualLayout>
              <c:xMode val="edge"/>
              <c:yMode val="edge"/>
              <c:x val="2.4858752638684527E-2"/>
              <c:y val="7.1389624142288499E-2"/>
            </c:manualLayout>
          </c:layout>
          <c:overlay val="0"/>
        </c:title>
        <c:numFmt formatCode="0.00" sourceLinked="1"/>
        <c:majorTickMark val="none"/>
        <c:minorTickMark val="none"/>
        <c:tickLblPos val="nextTo"/>
        <c:crossAx val="89898368"/>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i="1" u="sng"/>
            </a:pPr>
            <a:r>
              <a:rPr lang="en-US" sz="1200" i="1" u="sng"/>
              <a:t>Consigne accélération chariot </a:t>
            </a:r>
            <a:r>
              <a:rPr lang="en-US" sz="900" i="1" u="sng"/>
              <a:t>(déduite de la vitesse)</a:t>
            </a:r>
          </a:p>
        </c:rich>
      </c:tx>
      <c:overlay val="0"/>
    </c:title>
    <c:autoTitleDeleted val="0"/>
    <c:plotArea>
      <c:layout/>
      <c:scatterChart>
        <c:scatterStyle val="lineMarker"/>
        <c:varyColors val="0"/>
        <c:ser>
          <c:idx val="0"/>
          <c:order val="0"/>
          <c:tx>
            <c:strRef>
              <c:f>'Feuille dimensionnement'!$B$52:$B$53</c:f>
              <c:strCache>
                <c:ptCount val="2"/>
                <c:pt idx="0">
                  <c:v>Consigne vitesse chariot</c:v>
                </c:pt>
                <c:pt idx="1">
                  <c:v>(m/s)</c:v>
                </c:pt>
              </c:strCache>
            </c:strRef>
          </c:tx>
          <c:marker>
            <c:symbol val="diamond"/>
            <c:size val="3"/>
          </c:marker>
          <c:xVal>
            <c:numRef>
              <c:f>'Feuille dimensionnement'!$A$55:$A$155</c:f>
              <c:numCache>
                <c:formatCode>General</c:formatCode>
                <c:ptCount val="101"/>
                <c:pt idx="0">
                  <c:v>0</c:v>
                </c:pt>
                <c:pt idx="1">
                  <c:v>1.4999999999999999E-2</c:v>
                </c:pt>
                <c:pt idx="2">
                  <c:v>0.03</c:v>
                </c:pt>
                <c:pt idx="3">
                  <c:v>4.4999999999999998E-2</c:v>
                </c:pt>
                <c:pt idx="4">
                  <c:v>0.06</c:v>
                </c:pt>
                <c:pt idx="5">
                  <c:v>7.4999999999999997E-2</c:v>
                </c:pt>
                <c:pt idx="6">
                  <c:v>0.09</c:v>
                </c:pt>
                <c:pt idx="7">
                  <c:v>0.105</c:v>
                </c:pt>
                <c:pt idx="8">
                  <c:v>0.12</c:v>
                </c:pt>
                <c:pt idx="9">
                  <c:v>0.13500000000000001</c:v>
                </c:pt>
                <c:pt idx="10">
                  <c:v>0.15000000000000002</c:v>
                </c:pt>
                <c:pt idx="11">
                  <c:v>0.16500000000000004</c:v>
                </c:pt>
                <c:pt idx="12">
                  <c:v>0.18000000000000005</c:v>
                </c:pt>
                <c:pt idx="13">
                  <c:v>0.19500000000000006</c:v>
                </c:pt>
                <c:pt idx="14">
                  <c:v>0.21000000000000008</c:v>
                </c:pt>
                <c:pt idx="15">
                  <c:v>0.22500000000000009</c:v>
                </c:pt>
                <c:pt idx="16">
                  <c:v>0.2400000000000001</c:v>
                </c:pt>
                <c:pt idx="17">
                  <c:v>0.25500000000000012</c:v>
                </c:pt>
                <c:pt idx="18">
                  <c:v>0.27000000000000013</c:v>
                </c:pt>
                <c:pt idx="19">
                  <c:v>0.28500000000000014</c:v>
                </c:pt>
                <c:pt idx="20">
                  <c:v>0.30000000000000016</c:v>
                </c:pt>
                <c:pt idx="21">
                  <c:v>0.31500000000000017</c:v>
                </c:pt>
                <c:pt idx="22">
                  <c:v>0.33000000000000018</c:v>
                </c:pt>
                <c:pt idx="23">
                  <c:v>0.3450000000000002</c:v>
                </c:pt>
                <c:pt idx="24">
                  <c:v>0.36000000000000021</c:v>
                </c:pt>
                <c:pt idx="25">
                  <c:v>0.37500000000000022</c:v>
                </c:pt>
                <c:pt idx="26">
                  <c:v>0.39000000000000024</c:v>
                </c:pt>
                <c:pt idx="27">
                  <c:v>0.40500000000000025</c:v>
                </c:pt>
                <c:pt idx="28">
                  <c:v>0.42000000000000026</c:v>
                </c:pt>
                <c:pt idx="29">
                  <c:v>0.43500000000000028</c:v>
                </c:pt>
                <c:pt idx="30">
                  <c:v>0.45000000000000029</c:v>
                </c:pt>
                <c:pt idx="31">
                  <c:v>0.4650000000000003</c:v>
                </c:pt>
                <c:pt idx="32">
                  <c:v>0.48000000000000032</c:v>
                </c:pt>
                <c:pt idx="33">
                  <c:v>0.49500000000000033</c:v>
                </c:pt>
                <c:pt idx="34">
                  <c:v>0.51000000000000034</c:v>
                </c:pt>
                <c:pt idx="35">
                  <c:v>0.52500000000000036</c:v>
                </c:pt>
                <c:pt idx="36">
                  <c:v>0.54000000000000037</c:v>
                </c:pt>
                <c:pt idx="37">
                  <c:v>0.55500000000000038</c:v>
                </c:pt>
                <c:pt idx="38">
                  <c:v>0.5700000000000004</c:v>
                </c:pt>
                <c:pt idx="39">
                  <c:v>0.58500000000000041</c:v>
                </c:pt>
                <c:pt idx="40">
                  <c:v>0.60000000000000042</c:v>
                </c:pt>
                <c:pt idx="41">
                  <c:v>0.61500000000000044</c:v>
                </c:pt>
                <c:pt idx="42">
                  <c:v>0.63000000000000045</c:v>
                </c:pt>
                <c:pt idx="43">
                  <c:v>0.64500000000000046</c:v>
                </c:pt>
                <c:pt idx="44">
                  <c:v>0.66000000000000048</c:v>
                </c:pt>
                <c:pt idx="45">
                  <c:v>0.67500000000000049</c:v>
                </c:pt>
                <c:pt idx="46">
                  <c:v>0.6900000000000005</c:v>
                </c:pt>
                <c:pt idx="47">
                  <c:v>0.70500000000000052</c:v>
                </c:pt>
                <c:pt idx="48">
                  <c:v>0.72000000000000053</c:v>
                </c:pt>
                <c:pt idx="49">
                  <c:v>0.73500000000000054</c:v>
                </c:pt>
                <c:pt idx="50">
                  <c:v>0.75000000000000056</c:v>
                </c:pt>
                <c:pt idx="51">
                  <c:v>0.76500000000000057</c:v>
                </c:pt>
                <c:pt idx="52">
                  <c:v>0.78000000000000058</c:v>
                </c:pt>
                <c:pt idx="53">
                  <c:v>0.7950000000000006</c:v>
                </c:pt>
                <c:pt idx="54">
                  <c:v>0.81000000000000061</c:v>
                </c:pt>
                <c:pt idx="55">
                  <c:v>0.82500000000000062</c:v>
                </c:pt>
                <c:pt idx="56">
                  <c:v>0.84000000000000064</c:v>
                </c:pt>
                <c:pt idx="57">
                  <c:v>0.85500000000000065</c:v>
                </c:pt>
                <c:pt idx="58">
                  <c:v>0.87000000000000066</c:v>
                </c:pt>
                <c:pt idx="59">
                  <c:v>0.88500000000000068</c:v>
                </c:pt>
                <c:pt idx="60">
                  <c:v>0.90000000000000069</c:v>
                </c:pt>
                <c:pt idx="61">
                  <c:v>0.9150000000000007</c:v>
                </c:pt>
                <c:pt idx="62">
                  <c:v>0.93000000000000071</c:v>
                </c:pt>
                <c:pt idx="63">
                  <c:v>0.94500000000000073</c:v>
                </c:pt>
                <c:pt idx="64">
                  <c:v>0.96000000000000074</c:v>
                </c:pt>
                <c:pt idx="65">
                  <c:v>0.97500000000000075</c:v>
                </c:pt>
                <c:pt idx="66">
                  <c:v>0.99000000000000077</c:v>
                </c:pt>
                <c:pt idx="67">
                  <c:v>1.0050000000000008</c:v>
                </c:pt>
                <c:pt idx="68">
                  <c:v>1.0200000000000007</c:v>
                </c:pt>
                <c:pt idx="69">
                  <c:v>1.0350000000000006</c:v>
                </c:pt>
                <c:pt idx="70">
                  <c:v>1.0500000000000005</c:v>
                </c:pt>
                <c:pt idx="71">
                  <c:v>1.0650000000000004</c:v>
                </c:pt>
                <c:pt idx="72">
                  <c:v>1.0800000000000003</c:v>
                </c:pt>
                <c:pt idx="73">
                  <c:v>1.0950000000000002</c:v>
                </c:pt>
                <c:pt idx="74">
                  <c:v>1.1100000000000001</c:v>
                </c:pt>
                <c:pt idx="75">
                  <c:v>1.125</c:v>
                </c:pt>
                <c:pt idx="76">
                  <c:v>1.1399999999999999</c:v>
                </c:pt>
                <c:pt idx="77">
                  <c:v>1.1549999999999998</c:v>
                </c:pt>
                <c:pt idx="78">
                  <c:v>1.1699999999999997</c:v>
                </c:pt>
                <c:pt idx="79">
                  <c:v>1.1849999999999996</c:v>
                </c:pt>
                <c:pt idx="80">
                  <c:v>1.1999999999999995</c:v>
                </c:pt>
                <c:pt idx="81">
                  <c:v>1.2149999999999994</c:v>
                </c:pt>
                <c:pt idx="82">
                  <c:v>1.2299999999999993</c:v>
                </c:pt>
                <c:pt idx="83">
                  <c:v>1.2449999999999992</c:v>
                </c:pt>
                <c:pt idx="84">
                  <c:v>1.2599999999999991</c:v>
                </c:pt>
                <c:pt idx="85">
                  <c:v>1.274999999999999</c:v>
                </c:pt>
                <c:pt idx="86">
                  <c:v>1.2899999999999989</c:v>
                </c:pt>
                <c:pt idx="87">
                  <c:v>1.3049999999999988</c:v>
                </c:pt>
                <c:pt idx="88">
                  <c:v>1.3199999999999987</c:v>
                </c:pt>
                <c:pt idx="89">
                  <c:v>1.3349999999999986</c:v>
                </c:pt>
                <c:pt idx="90">
                  <c:v>1.3499999999999985</c:v>
                </c:pt>
                <c:pt idx="91">
                  <c:v>1.3649999999999984</c:v>
                </c:pt>
                <c:pt idx="92">
                  <c:v>1.3799999999999983</c:v>
                </c:pt>
                <c:pt idx="93">
                  <c:v>1.3949999999999982</c:v>
                </c:pt>
                <c:pt idx="94">
                  <c:v>1.4099999999999981</c:v>
                </c:pt>
                <c:pt idx="95">
                  <c:v>1.424999999999998</c:v>
                </c:pt>
                <c:pt idx="96">
                  <c:v>1.4399999999999979</c:v>
                </c:pt>
                <c:pt idx="97">
                  <c:v>1.4549999999999979</c:v>
                </c:pt>
                <c:pt idx="98">
                  <c:v>1.4699999999999978</c:v>
                </c:pt>
                <c:pt idx="99">
                  <c:v>1.4849999999999977</c:v>
                </c:pt>
                <c:pt idx="100">
                  <c:v>1.4999999999999976</c:v>
                </c:pt>
              </c:numCache>
            </c:numRef>
          </c:xVal>
          <c:yVal>
            <c:numRef>
              <c:f>'Feuille dimensionnement'!$D$55:$D$155</c:f>
              <c:numCache>
                <c:formatCode>0.0</c:formatCode>
                <c:ptCount val="101"/>
                <c:pt idx="0">
                  <c:v>1</c:v>
                </c:pt>
                <c:pt idx="1">
                  <c:v>1</c:v>
                </c:pt>
                <c:pt idx="2">
                  <c:v>0.99999999999999956</c:v>
                </c:pt>
                <c:pt idx="3">
                  <c:v>1.0000000000000004</c:v>
                </c:pt>
                <c:pt idx="4">
                  <c:v>1</c:v>
                </c:pt>
                <c:pt idx="5">
                  <c:v>0.99999999999999911</c:v>
                </c:pt>
                <c:pt idx="6">
                  <c:v>1.0000000000000009</c:v>
                </c:pt>
                <c:pt idx="7">
                  <c:v>1</c:v>
                </c:pt>
                <c:pt idx="8">
                  <c:v>1</c:v>
                </c:pt>
                <c:pt idx="9">
                  <c:v>1</c:v>
                </c:pt>
                <c:pt idx="10">
                  <c:v>1</c:v>
                </c:pt>
                <c:pt idx="11">
                  <c:v>1</c:v>
                </c:pt>
                <c:pt idx="12">
                  <c:v>1</c:v>
                </c:pt>
                <c:pt idx="13">
                  <c:v>0.33333333333332965</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-0.33333333333338144</c:v>
                </c:pt>
                <c:pt idx="67">
                  <c:v>-1</c:v>
                </c:pt>
                <c:pt idx="68">
                  <c:v>-1</c:v>
                </c:pt>
                <c:pt idx="69">
                  <c:v>-1</c:v>
                </c:pt>
                <c:pt idx="70">
                  <c:v>-1.0000000000000018</c:v>
                </c:pt>
                <c:pt idx="71">
                  <c:v>-0.99999999999999911</c:v>
                </c:pt>
                <c:pt idx="72">
                  <c:v>-1</c:v>
                </c:pt>
                <c:pt idx="73">
                  <c:v>-0.99999999999999911</c:v>
                </c:pt>
                <c:pt idx="74">
                  <c:v>-1</c:v>
                </c:pt>
                <c:pt idx="75">
                  <c:v>-1</c:v>
                </c:pt>
                <c:pt idx="76">
                  <c:v>-1</c:v>
                </c:pt>
                <c:pt idx="77">
                  <c:v>-1</c:v>
                </c:pt>
                <c:pt idx="78">
                  <c:v>-1</c:v>
                </c:pt>
                <c:pt idx="79">
                  <c:v>-1.0000000000000371</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yVal>
          <c:smooth val="0"/>
          <c:extLst>
            <c:ext xmlns:c16="http://schemas.microsoft.com/office/drawing/2014/chart" uri="{C3380CC4-5D6E-409C-BE32-E72D297353CC}">
              <c16:uniqueId val="{00000000-5C9D-48FD-A278-E32CE4F945A6}"/>
            </c:ext>
          </c:extLst>
        </c:ser>
        <c:dLbls>
          <c:showLegendKey val="0"/>
          <c:showVal val="0"/>
          <c:showCatName val="0"/>
          <c:showSerName val="0"/>
          <c:showPercent val="0"/>
          <c:showBubbleSize val="0"/>
        </c:dLbls>
        <c:axId val="99816960"/>
        <c:axId val="99818880"/>
      </c:scatterChart>
      <c:valAx>
        <c:axId val="99816960"/>
        <c:scaling>
          <c:orientation val="minMax"/>
        </c:scaling>
        <c:delete val="0"/>
        <c:axPos val="b"/>
        <c:title>
          <c:tx>
            <c:rich>
              <a:bodyPr/>
              <a:lstStyle/>
              <a:p>
                <a:pPr>
                  <a:defRPr/>
                </a:pPr>
                <a:r>
                  <a:rPr lang="fr-FR"/>
                  <a:t>Temps (s)</a:t>
                </a:r>
              </a:p>
            </c:rich>
          </c:tx>
          <c:overlay val="0"/>
        </c:title>
        <c:numFmt formatCode="General" sourceLinked="1"/>
        <c:majorTickMark val="none"/>
        <c:minorTickMark val="none"/>
        <c:tickLblPos val="nextTo"/>
        <c:crossAx val="99818880"/>
        <c:crosses val="autoZero"/>
        <c:crossBetween val="midCat"/>
      </c:valAx>
      <c:valAx>
        <c:axId val="99818880"/>
        <c:scaling>
          <c:orientation val="minMax"/>
        </c:scaling>
        <c:delete val="0"/>
        <c:axPos val="l"/>
        <c:majorGridlines/>
        <c:title>
          <c:tx>
            <c:rich>
              <a:bodyPr/>
              <a:lstStyle/>
              <a:p>
                <a:pPr>
                  <a:defRPr/>
                </a:pPr>
                <a:r>
                  <a:rPr lang="fr-FR"/>
                  <a:t>Consigne</a:t>
                </a:r>
                <a:r>
                  <a:rPr lang="fr-FR" baseline="0"/>
                  <a:t> acc. chariot (m/s²)</a:t>
                </a:r>
                <a:endParaRPr lang="fr-FR"/>
              </a:p>
            </c:rich>
          </c:tx>
          <c:layout>
            <c:manualLayout>
              <c:xMode val="edge"/>
              <c:yMode val="edge"/>
              <c:x val="2.4858752638684527E-2"/>
              <c:y val="7.1389624142288499E-2"/>
            </c:manualLayout>
          </c:layout>
          <c:overlay val="0"/>
        </c:title>
        <c:numFmt formatCode="0.0" sourceLinked="1"/>
        <c:majorTickMark val="none"/>
        <c:minorTickMark val="none"/>
        <c:tickLblPos val="nextTo"/>
        <c:crossAx val="99816960"/>
        <c:crosses val="autoZero"/>
        <c:crossBetween val="midCat"/>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i="1" u="sng"/>
            </a:pPr>
            <a:r>
              <a:rPr lang="en-US" sz="1200" i="1" u="sng"/>
              <a:t>Effort d'entrainement du chariot</a:t>
            </a:r>
            <a:r>
              <a:rPr lang="en-US" sz="1200" i="1" u="sng" baseline="0"/>
              <a:t> </a:t>
            </a:r>
            <a:r>
              <a:rPr lang="en-US" sz="900" i="1" u="sng" baseline="0"/>
              <a:t>(à fournir par le système d'entrainement)</a:t>
            </a:r>
            <a:endParaRPr lang="en-US" sz="900" i="1" u="sng"/>
          </a:p>
        </c:rich>
      </c:tx>
      <c:overlay val="0"/>
    </c:title>
    <c:autoTitleDeleted val="0"/>
    <c:plotArea>
      <c:layout/>
      <c:scatterChart>
        <c:scatterStyle val="lineMarker"/>
        <c:varyColors val="0"/>
        <c:ser>
          <c:idx val="0"/>
          <c:order val="0"/>
          <c:tx>
            <c:strRef>
              <c:f>'Feuille dimensionnement'!$B$52:$B$53</c:f>
              <c:strCache>
                <c:ptCount val="2"/>
                <c:pt idx="0">
                  <c:v>Consigne vitesse chariot</c:v>
                </c:pt>
                <c:pt idx="1">
                  <c:v>(m/s)</c:v>
                </c:pt>
              </c:strCache>
            </c:strRef>
          </c:tx>
          <c:spPr>
            <a:ln>
              <a:solidFill>
                <a:srgbClr val="C00000"/>
              </a:solidFill>
            </a:ln>
          </c:spPr>
          <c:marker>
            <c:symbol val="diamond"/>
            <c:size val="3"/>
            <c:spPr>
              <a:solidFill>
                <a:srgbClr val="C00000"/>
              </a:solidFill>
              <a:ln>
                <a:solidFill>
                  <a:srgbClr val="C00000"/>
                </a:solidFill>
              </a:ln>
            </c:spPr>
          </c:marker>
          <c:xVal>
            <c:numRef>
              <c:f>'Feuille dimensionnement'!$A$55:$A$155</c:f>
              <c:numCache>
                <c:formatCode>General</c:formatCode>
                <c:ptCount val="101"/>
                <c:pt idx="0">
                  <c:v>0</c:v>
                </c:pt>
                <c:pt idx="1">
                  <c:v>1.4999999999999999E-2</c:v>
                </c:pt>
                <c:pt idx="2">
                  <c:v>0.03</c:v>
                </c:pt>
                <c:pt idx="3">
                  <c:v>4.4999999999999998E-2</c:v>
                </c:pt>
                <c:pt idx="4">
                  <c:v>0.06</c:v>
                </c:pt>
                <c:pt idx="5">
                  <c:v>7.4999999999999997E-2</c:v>
                </c:pt>
                <c:pt idx="6">
                  <c:v>0.09</c:v>
                </c:pt>
                <c:pt idx="7">
                  <c:v>0.105</c:v>
                </c:pt>
                <c:pt idx="8">
                  <c:v>0.12</c:v>
                </c:pt>
                <c:pt idx="9">
                  <c:v>0.13500000000000001</c:v>
                </c:pt>
                <c:pt idx="10">
                  <c:v>0.15000000000000002</c:v>
                </c:pt>
                <c:pt idx="11">
                  <c:v>0.16500000000000004</c:v>
                </c:pt>
                <c:pt idx="12">
                  <c:v>0.18000000000000005</c:v>
                </c:pt>
                <c:pt idx="13">
                  <c:v>0.19500000000000006</c:v>
                </c:pt>
                <c:pt idx="14">
                  <c:v>0.21000000000000008</c:v>
                </c:pt>
                <c:pt idx="15">
                  <c:v>0.22500000000000009</c:v>
                </c:pt>
                <c:pt idx="16">
                  <c:v>0.2400000000000001</c:v>
                </c:pt>
                <c:pt idx="17">
                  <c:v>0.25500000000000012</c:v>
                </c:pt>
                <c:pt idx="18">
                  <c:v>0.27000000000000013</c:v>
                </c:pt>
                <c:pt idx="19">
                  <c:v>0.28500000000000014</c:v>
                </c:pt>
                <c:pt idx="20">
                  <c:v>0.30000000000000016</c:v>
                </c:pt>
                <c:pt idx="21">
                  <c:v>0.31500000000000017</c:v>
                </c:pt>
                <c:pt idx="22">
                  <c:v>0.33000000000000018</c:v>
                </c:pt>
                <c:pt idx="23">
                  <c:v>0.3450000000000002</c:v>
                </c:pt>
                <c:pt idx="24">
                  <c:v>0.36000000000000021</c:v>
                </c:pt>
                <c:pt idx="25">
                  <c:v>0.37500000000000022</c:v>
                </c:pt>
                <c:pt idx="26">
                  <c:v>0.39000000000000024</c:v>
                </c:pt>
                <c:pt idx="27">
                  <c:v>0.40500000000000025</c:v>
                </c:pt>
                <c:pt idx="28">
                  <c:v>0.42000000000000026</c:v>
                </c:pt>
                <c:pt idx="29">
                  <c:v>0.43500000000000028</c:v>
                </c:pt>
                <c:pt idx="30">
                  <c:v>0.45000000000000029</c:v>
                </c:pt>
                <c:pt idx="31">
                  <c:v>0.4650000000000003</c:v>
                </c:pt>
                <c:pt idx="32">
                  <c:v>0.48000000000000032</c:v>
                </c:pt>
                <c:pt idx="33">
                  <c:v>0.49500000000000033</c:v>
                </c:pt>
                <c:pt idx="34">
                  <c:v>0.51000000000000034</c:v>
                </c:pt>
                <c:pt idx="35">
                  <c:v>0.52500000000000036</c:v>
                </c:pt>
                <c:pt idx="36">
                  <c:v>0.54000000000000037</c:v>
                </c:pt>
                <c:pt idx="37">
                  <c:v>0.55500000000000038</c:v>
                </c:pt>
                <c:pt idx="38">
                  <c:v>0.5700000000000004</c:v>
                </c:pt>
                <c:pt idx="39">
                  <c:v>0.58500000000000041</c:v>
                </c:pt>
                <c:pt idx="40">
                  <c:v>0.60000000000000042</c:v>
                </c:pt>
                <c:pt idx="41">
                  <c:v>0.61500000000000044</c:v>
                </c:pt>
                <c:pt idx="42">
                  <c:v>0.63000000000000045</c:v>
                </c:pt>
                <c:pt idx="43">
                  <c:v>0.64500000000000046</c:v>
                </c:pt>
                <c:pt idx="44">
                  <c:v>0.66000000000000048</c:v>
                </c:pt>
                <c:pt idx="45">
                  <c:v>0.67500000000000049</c:v>
                </c:pt>
                <c:pt idx="46">
                  <c:v>0.6900000000000005</c:v>
                </c:pt>
                <c:pt idx="47">
                  <c:v>0.70500000000000052</c:v>
                </c:pt>
                <c:pt idx="48">
                  <c:v>0.72000000000000053</c:v>
                </c:pt>
                <c:pt idx="49">
                  <c:v>0.73500000000000054</c:v>
                </c:pt>
                <c:pt idx="50">
                  <c:v>0.75000000000000056</c:v>
                </c:pt>
                <c:pt idx="51">
                  <c:v>0.76500000000000057</c:v>
                </c:pt>
                <c:pt idx="52">
                  <c:v>0.78000000000000058</c:v>
                </c:pt>
                <c:pt idx="53">
                  <c:v>0.7950000000000006</c:v>
                </c:pt>
                <c:pt idx="54">
                  <c:v>0.81000000000000061</c:v>
                </c:pt>
                <c:pt idx="55">
                  <c:v>0.82500000000000062</c:v>
                </c:pt>
                <c:pt idx="56">
                  <c:v>0.84000000000000064</c:v>
                </c:pt>
                <c:pt idx="57">
                  <c:v>0.85500000000000065</c:v>
                </c:pt>
                <c:pt idx="58">
                  <c:v>0.87000000000000066</c:v>
                </c:pt>
                <c:pt idx="59">
                  <c:v>0.88500000000000068</c:v>
                </c:pt>
                <c:pt idx="60">
                  <c:v>0.90000000000000069</c:v>
                </c:pt>
                <c:pt idx="61">
                  <c:v>0.9150000000000007</c:v>
                </c:pt>
                <c:pt idx="62">
                  <c:v>0.93000000000000071</c:v>
                </c:pt>
                <c:pt idx="63">
                  <c:v>0.94500000000000073</c:v>
                </c:pt>
                <c:pt idx="64">
                  <c:v>0.96000000000000074</c:v>
                </c:pt>
                <c:pt idx="65">
                  <c:v>0.97500000000000075</c:v>
                </c:pt>
                <c:pt idx="66">
                  <c:v>0.99000000000000077</c:v>
                </c:pt>
                <c:pt idx="67">
                  <c:v>1.0050000000000008</c:v>
                </c:pt>
                <c:pt idx="68">
                  <c:v>1.0200000000000007</c:v>
                </c:pt>
                <c:pt idx="69">
                  <c:v>1.0350000000000006</c:v>
                </c:pt>
                <c:pt idx="70">
                  <c:v>1.0500000000000005</c:v>
                </c:pt>
                <c:pt idx="71">
                  <c:v>1.0650000000000004</c:v>
                </c:pt>
                <c:pt idx="72">
                  <c:v>1.0800000000000003</c:v>
                </c:pt>
                <c:pt idx="73">
                  <c:v>1.0950000000000002</c:v>
                </c:pt>
                <c:pt idx="74">
                  <c:v>1.1100000000000001</c:v>
                </c:pt>
                <c:pt idx="75">
                  <c:v>1.125</c:v>
                </c:pt>
                <c:pt idx="76">
                  <c:v>1.1399999999999999</c:v>
                </c:pt>
                <c:pt idx="77">
                  <c:v>1.1549999999999998</c:v>
                </c:pt>
                <c:pt idx="78">
                  <c:v>1.1699999999999997</c:v>
                </c:pt>
                <c:pt idx="79">
                  <c:v>1.1849999999999996</c:v>
                </c:pt>
                <c:pt idx="80">
                  <c:v>1.1999999999999995</c:v>
                </c:pt>
                <c:pt idx="81">
                  <c:v>1.2149999999999994</c:v>
                </c:pt>
                <c:pt idx="82">
                  <c:v>1.2299999999999993</c:v>
                </c:pt>
                <c:pt idx="83">
                  <c:v>1.2449999999999992</c:v>
                </c:pt>
                <c:pt idx="84">
                  <c:v>1.2599999999999991</c:v>
                </c:pt>
                <c:pt idx="85">
                  <c:v>1.274999999999999</c:v>
                </c:pt>
                <c:pt idx="86">
                  <c:v>1.2899999999999989</c:v>
                </c:pt>
                <c:pt idx="87">
                  <c:v>1.3049999999999988</c:v>
                </c:pt>
                <c:pt idx="88">
                  <c:v>1.3199999999999987</c:v>
                </c:pt>
                <c:pt idx="89">
                  <c:v>1.3349999999999986</c:v>
                </c:pt>
                <c:pt idx="90">
                  <c:v>1.3499999999999985</c:v>
                </c:pt>
                <c:pt idx="91">
                  <c:v>1.3649999999999984</c:v>
                </c:pt>
                <c:pt idx="92">
                  <c:v>1.3799999999999983</c:v>
                </c:pt>
                <c:pt idx="93">
                  <c:v>1.3949999999999982</c:v>
                </c:pt>
                <c:pt idx="94">
                  <c:v>1.4099999999999981</c:v>
                </c:pt>
                <c:pt idx="95">
                  <c:v>1.424999999999998</c:v>
                </c:pt>
                <c:pt idx="96">
                  <c:v>1.4399999999999979</c:v>
                </c:pt>
                <c:pt idx="97">
                  <c:v>1.4549999999999979</c:v>
                </c:pt>
                <c:pt idx="98">
                  <c:v>1.4699999999999978</c:v>
                </c:pt>
                <c:pt idx="99">
                  <c:v>1.4849999999999977</c:v>
                </c:pt>
                <c:pt idx="100">
                  <c:v>1.4999999999999976</c:v>
                </c:pt>
              </c:numCache>
            </c:numRef>
          </c:xVal>
          <c:yVal>
            <c:numRef>
              <c:f>'Feuille dimensionnement'!$E$55:$E$155</c:f>
              <c:numCache>
                <c:formatCode>0.0</c:formatCode>
                <c:ptCount val="101"/>
                <c:pt idx="0">
                  <c:v>2</c:v>
                </c:pt>
                <c:pt idx="1">
                  <c:v>2</c:v>
                </c:pt>
                <c:pt idx="2">
                  <c:v>1.9999999999999996</c:v>
                </c:pt>
                <c:pt idx="3">
                  <c:v>2.0000000000000004</c:v>
                </c:pt>
                <c:pt idx="4">
                  <c:v>2</c:v>
                </c:pt>
                <c:pt idx="5">
                  <c:v>1.9999999999999991</c:v>
                </c:pt>
                <c:pt idx="6">
                  <c:v>2.0000000000000009</c:v>
                </c:pt>
                <c:pt idx="7">
                  <c:v>2</c:v>
                </c:pt>
                <c:pt idx="8">
                  <c:v>2</c:v>
                </c:pt>
                <c:pt idx="9">
                  <c:v>2</c:v>
                </c:pt>
                <c:pt idx="10">
                  <c:v>2</c:v>
                </c:pt>
                <c:pt idx="11">
                  <c:v>2</c:v>
                </c:pt>
                <c:pt idx="12">
                  <c:v>2</c:v>
                </c:pt>
                <c:pt idx="13">
                  <c:v>1.3333333333333297</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0.66666666666661856</c:v>
                </c:pt>
                <c:pt idx="67">
                  <c:v>0</c:v>
                </c:pt>
                <c:pt idx="68">
                  <c:v>0</c:v>
                </c:pt>
                <c:pt idx="69">
                  <c:v>0</c:v>
                </c:pt>
                <c:pt idx="70">
                  <c:v>-1.7763568394002505E-15</c:v>
                </c:pt>
                <c:pt idx="71">
                  <c:v>8.8817841970012523E-16</c:v>
                </c:pt>
                <c:pt idx="72">
                  <c:v>0</c:v>
                </c:pt>
                <c:pt idx="73">
                  <c:v>8.8817841970012523E-16</c:v>
                </c:pt>
                <c:pt idx="74">
                  <c:v>0</c:v>
                </c:pt>
                <c:pt idx="75">
                  <c:v>0</c:v>
                </c:pt>
                <c:pt idx="76">
                  <c:v>0</c:v>
                </c:pt>
                <c:pt idx="77">
                  <c:v>0</c:v>
                </c:pt>
                <c:pt idx="78">
                  <c:v>0</c:v>
                </c:pt>
                <c:pt idx="79">
                  <c:v>-3.7081449022480228E-14</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numCache>
            </c:numRef>
          </c:yVal>
          <c:smooth val="0"/>
          <c:extLst>
            <c:ext xmlns:c16="http://schemas.microsoft.com/office/drawing/2014/chart" uri="{C3380CC4-5D6E-409C-BE32-E72D297353CC}">
              <c16:uniqueId val="{00000000-409F-41A3-A810-ACCAD1D6CA02}"/>
            </c:ext>
          </c:extLst>
        </c:ser>
        <c:dLbls>
          <c:showLegendKey val="0"/>
          <c:showVal val="0"/>
          <c:showCatName val="0"/>
          <c:showSerName val="0"/>
          <c:showPercent val="0"/>
          <c:showBubbleSize val="0"/>
        </c:dLbls>
        <c:axId val="99847168"/>
        <c:axId val="99862016"/>
      </c:scatterChart>
      <c:valAx>
        <c:axId val="99847168"/>
        <c:scaling>
          <c:orientation val="minMax"/>
        </c:scaling>
        <c:delete val="0"/>
        <c:axPos val="b"/>
        <c:title>
          <c:tx>
            <c:rich>
              <a:bodyPr/>
              <a:lstStyle/>
              <a:p>
                <a:pPr>
                  <a:defRPr/>
                </a:pPr>
                <a:r>
                  <a:rPr lang="fr-FR"/>
                  <a:t>Temps (s)</a:t>
                </a:r>
              </a:p>
            </c:rich>
          </c:tx>
          <c:overlay val="0"/>
        </c:title>
        <c:numFmt formatCode="General" sourceLinked="1"/>
        <c:majorTickMark val="none"/>
        <c:minorTickMark val="none"/>
        <c:tickLblPos val="nextTo"/>
        <c:crossAx val="99862016"/>
        <c:crosses val="autoZero"/>
        <c:crossBetween val="midCat"/>
      </c:valAx>
      <c:valAx>
        <c:axId val="99862016"/>
        <c:scaling>
          <c:orientation val="minMax"/>
        </c:scaling>
        <c:delete val="0"/>
        <c:axPos val="l"/>
        <c:majorGridlines/>
        <c:title>
          <c:tx>
            <c:rich>
              <a:bodyPr/>
              <a:lstStyle/>
              <a:p>
                <a:pPr>
                  <a:defRPr/>
                </a:pPr>
                <a:r>
                  <a:rPr lang="fr-FR" baseline="0"/>
                  <a:t>Effort d'entrainement (N)</a:t>
                </a:r>
                <a:endParaRPr lang="fr-FR"/>
              </a:p>
            </c:rich>
          </c:tx>
          <c:layout>
            <c:manualLayout>
              <c:xMode val="edge"/>
              <c:yMode val="edge"/>
              <c:x val="2.4858752638684527E-2"/>
              <c:y val="0.17465459564995708"/>
            </c:manualLayout>
          </c:layout>
          <c:overlay val="0"/>
        </c:title>
        <c:numFmt formatCode="0.0" sourceLinked="1"/>
        <c:majorTickMark val="none"/>
        <c:minorTickMark val="none"/>
        <c:tickLblPos val="nextTo"/>
        <c:crossAx val="99847168"/>
        <c:crosses val="autoZero"/>
        <c:crossBetween val="midCat"/>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i="1" u="sng"/>
            </a:pPr>
            <a:r>
              <a:rPr lang="en-US" sz="1200" i="1" u="sng"/>
              <a:t>Puissances nécessaires à l'entrainement du chariot</a:t>
            </a:r>
            <a:endParaRPr lang="en-US" sz="900" i="1" u="sng"/>
          </a:p>
        </c:rich>
      </c:tx>
      <c:overlay val="0"/>
    </c:title>
    <c:autoTitleDeleted val="0"/>
    <c:plotArea>
      <c:layout/>
      <c:scatterChart>
        <c:scatterStyle val="lineMarker"/>
        <c:varyColors val="0"/>
        <c:ser>
          <c:idx val="0"/>
          <c:order val="0"/>
          <c:tx>
            <c:v>Puissance chariot</c:v>
          </c:tx>
          <c:spPr>
            <a:ln>
              <a:solidFill>
                <a:srgbClr val="00B050"/>
              </a:solidFill>
            </a:ln>
          </c:spPr>
          <c:marker>
            <c:symbol val="diamond"/>
            <c:size val="3"/>
            <c:spPr>
              <a:solidFill>
                <a:srgbClr val="00B050"/>
              </a:solidFill>
              <a:ln>
                <a:solidFill>
                  <a:srgbClr val="00B050"/>
                </a:solidFill>
              </a:ln>
            </c:spPr>
          </c:marker>
          <c:xVal>
            <c:numRef>
              <c:f>'Feuille dimensionnement'!$A$55:$A$155</c:f>
              <c:numCache>
                <c:formatCode>General</c:formatCode>
                <c:ptCount val="101"/>
                <c:pt idx="0">
                  <c:v>0</c:v>
                </c:pt>
                <c:pt idx="1">
                  <c:v>1.4999999999999999E-2</c:v>
                </c:pt>
                <c:pt idx="2">
                  <c:v>0.03</c:v>
                </c:pt>
                <c:pt idx="3">
                  <c:v>4.4999999999999998E-2</c:v>
                </c:pt>
                <c:pt idx="4">
                  <c:v>0.06</c:v>
                </c:pt>
                <c:pt idx="5">
                  <c:v>7.4999999999999997E-2</c:v>
                </c:pt>
                <c:pt idx="6">
                  <c:v>0.09</c:v>
                </c:pt>
                <c:pt idx="7">
                  <c:v>0.105</c:v>
                </c:pt>
                <c:pt idx="8">
                  <c:v>0.12</c:v>
                </c:pt>
                <c:pt idx="9">
                  <c:v>0.13500000000000001</c:v>
                </c:pt>
                <c:pt idx="10">
                  <c:v>0.15000000000000002</c:v>
                </c:pt>
                <c:pt idx="11">
                  <c:v>0.16500000000000004</c:v>
                </c:pt>
                <c:pt idx="12">
                  <c:v>0.18000000000000005</c:v>
                </c:pt>
                <c:pt idx="13">
                  <c:v>0.19500000000000006</c:v>
                </c:pt>
                <c:pt idx="14">
                  <c:v>0.21000000000000008</c:v>
                </c:pt>
                <c:pt idx="15">
                  <c:v>0.22500000000000009</c:v>
                </c:pt>
                <c:pt idx="16">
                  <c:v>0.2400000000000001</c:v>
                </c:pt>
                <c:pt idx="17">
                  <c:v>0.25500000000000012</c:v>
                </c:pt>
                <c:pt idx="18">
                  <c:v>0.27000000000000013</c:v>
                </c:pt>
                <c:pt idx="19">
                  <c:v>0.28500000000000014</c:v>
                </c:pt>
                <c:pt idx="20">
                  <c:v>0.30000000000000016</c:v>
                </c:pt>
                <c:pt idx="21">
                  <c:v>0.31500000000000017</c:v>
                </c:pt>
                <c:pt idx="22">
                  <c:v>0.33000000000000018</c:v>
                </c:pt>
                <c:pt idx="23">
                  <c:v>0.3450000000000002</c:v>
                </c:pt>
                <c:pt idx="24">
                  <c:v>0.36000000000000021</c:v>
                </c:pt>
                <c:pt idx="25">
                  <c:v>0.37500000000000022</c:v>
                </c:pt>
                <c:pt idx="26">
                  <c:v>0.39000000000000024</c:v>
                </c:pt>
                <c:pt idx="27">
                  <c:v>0.40500000000000025</c:v>
                </c:pt>
                <c:pt idx="28">
                  <c:v>0.42000000000000026</c:v>
                </c:pt>
                <c:pt idx="29">
                  <c:v>0.43500000000000028</c:v>
                </c:pt>
                <c:pt idx="30">
                  <c:v>0.45000000000000029</c:v>
                </c:pt>
                <c:pt idx="31">
                  <c:v>0.4650000000000003</c:v>
                </c:pt>
                <c:pt idx="32">
                  <c:v>0.48000000000000032</c:v>
                </c:pt>
                <c:pt idx="33">
                  <c:v>0.49500000000000033</c:v>
                </c:pt>
                <c:pt idx="34">
                  <c:v>0.51000000000000034</c:v>
                </c:pt>
                <c:pt idx="35">
                  <c:v>0.52500000000000036</c:v>
                </c:pt>
                <c:pt idx="36">
                  <c:v>0.54000000000000037</c:v>
                </c:pt>
                <c:pt idx="37">
                  <c:v>0.55500000000000038</c:v>
                </c:pt>
                <c:pt idx="38">
                  <c:v>0.5700000000000004</c:v>
                </c:pt>
                <c:pt idx="39">
                  <c:v>0.58500000000000041</c:v>
                </c:pt>
                <c:pt idx="40">
                  <c:v>0.60000000000000042</c:v>
                </c:pt>
                <c:pt idx="41">
                  <c:v>0.61500000000000044</c:v>
                </c:pt>
                <c:pt idx="42">
                  <c:v>0.63000000000000045</c:v>
                </c:pt>
                <c:pt idx="43">
                  <c:v>0.64500000000000046</c:v>
                </c:pt>
                <c:pt idx="44">
                  <c:v>0.66000000000000048</c:v>
                </c:pt>
                <c:pt idx="45">
                  <c:v>0.67500000000000049</c:v>
                </c:pt>
                <c:pt idx="46">
                  <c:v>0.6900000000000005</c:v>
                </c:pt>
                <c:pt idx="47">
                  <c:v>0.70500000000000052</c:v>
                </c:pt>
                <c:pt idx="48">
                  <c:v>0.72000000000000053</c:v>
                </c:pt>
                <c:pt idx="49">
                  <c:v>0.73500000000000054</c:v>
                </c:pt>
                <c:pt idx="50">
                  <c:v>0.75000000000000056</c:v>
                </c:pt>
                <c:pt idx="51">
                  <c:v>0.76500000000000057</c:v>
                </c:pt>
                <c:pt idx="52">
                  <c:v>0.78000000000000058</c:v>
                </c:pt>
                <c:pt idx="53">
                  <c:v>0.7950000000000006</c:v>
                </c:pt>
                <c:pt idx="54">
                  <c:v>0.81000000000000061</c:v>
                </c:pt>
                <c:pt idx="55">
                  <c:v>0.82500000000000062</c:v>
                </c:pt>
                <c:pt idx="56">
                  <c:v>0.84000000000000064</c:v>
                </c:pt>
                <c:pt idx="57">
                  <c:v>0.85500000000000065</c:v>
                </c:pt>
                <c:pt idx="58">
                  <c:v>0.87000000000000066</c:v>
                </c:pt>
                <c:pt idx="59">
                  <c:v>0.88500000000000068</c:v>
                </c:pt>
                <c:pt idx="60">
                  <c:v>0.90000000000000069</c:v>
                </c:pt>
                <c:pt idx="61">
                  <c:v>0.9150000000000007</c:v>
                </c:pt>
                <c:pt idx="62">
                  <c:v>0.93000000000000071</c:v>
                </c:pt>
                <c:pt idx="63">
                  <c:v>0.94500000000000073</c:v>
                </c:pt>
                <c:pt idx="64">
                  <c:v>0.96000000000000074</c:v>
                </c:pt>
                <c:pt idx="65">
                  <c:v>0.97500000000000075</c:v>
                </c:pt>
                <c:pt idx="66">
                  <c:v>0.99000000000000077</c:v>
                </c:pt>
                <c:pt idx="67">
                  <c:v>1.0050000000000008</c:v>
                </c:pt>
                <c:pt idx="68">
                  <c:v>1.0200000000000007</c:v>
                </c:pt>
                <c:pt idx="69">
                  <c:v>1.0350000000000006</c:v>
                </c:pt>
                <c:pt idx="70">
                  <c:v>1.0500000000000005</c:v>
                </c:pt>
                <c:pt idx="71">
                  <c:v>1.0650000000000004</c:v>
                </c:pt>
                <c:pt idx="72">
                  <c:v>1.0800000000000003</c:v>
                </c:pt>
                <c:pt idx="73">
                  <c:v>1.0950000000000002</c:v>
                </c:pt>
                <c:pt idx="74">
                  <c:v>1.1100000000000001</c:v>
                </c:pt>
                <c:pt idx="75">
                  <c:v>1.125</c:v>
                </c:pt>
                <c:pt idx="76">
                  <c:v>1.1399999999999999</c:v>
                </c:pt>
                <c:pt idx="77">
                  <c:v>1.1549999999999998</c:v>
                </c:pt>
                <c:pt idx="78">
                  <c:v>1.1699999999999997</c:v>
                </c:pt>
                <c:pt idx="79">
                  <c:v>1.1849999999999996</c:v>
                </c:pt>
                <c:pt idx="80">
                  <c:v>1.1999999999999995</c:v>
                </c:pt>
                <c:pt idx="81">
                  <c:v>1.2149999999999994</c:v>
                </c:pt>
                <c:pt idx="82">
                  <c:v>1.2299999999999993</c:v>
                </c:pt>
                <c:pt idx="83">
                  <c:v>1.2449999999999992</c:v>
                </c:pt>
                <c:pt idx="84">
                  <c:v>1.2599999999999991</c:v>
                </c:pt>
                <c:pt idx="85">
                  <c:v>1.274999999999999</c:v>
                </c:pt>
                <c:pt idx="86">
                  <c:v>1.2899999999999989</c:v>
                </c:pt>
                <c:pt idx="87">
                  <c:v>1.3049999999999988</c:v>
                </c:pt>
                <c:pt idx="88">
                  <c:v>1.3199999999999987</c:v>
                </c:pt>
                <c:pt idx="89">
                  <c:v>1.3349999999999986</c:v>
                </c:pt>
                <c:pt idx="90">
                  <c:v>1.3499999999999985</c:v>
                </c:pt>
                <c:pt idx="91">
                  <c:v>1.3649999999999984</c:v>
                </c:pt>
                <c:pt idx="92">
                  <c:v>1.3799999999999983</c:v>
                </c:pt>
                <c:pt idx="93">
                  <c:v>1.3949999999999982</c:v>
                </c:pt>
                <c:pt idx="94">
                  <c:v>1.4099999999999981</c:v>
                </c:pt>
                <c:pt idx="95">
                  <c:v>1.424999999999998</c:v>
                </c:pt>
                <c:pt idx="96">
                  <c:v>1.4399999999999979</c:v>
                </c:pt>
                <c:pt idx="97">
                  <c:v>1.4549999999999979</c:v>
                </c:pt>
                <c:pt idx="98">
                  <c:v>1.4699999999999978</c:v>
                </c:pt>
                <c:pt idx="99">
                  <c:v>1.4849999999999977</c:v>
                </c:pt>
                <c:pt idx="100">
                  <c:v>1.4999999999999976</c:v>
                </c:pt>
              </c:numCache>
            </c:numRef>
          </c:xVal>
          <c:yVal>
            <c:numRef>
              <c:f>'Feuille dimensionnement'!$F$55:$F$155</c:f>
              <c:numCache>
                <c:formatCode>0.00</c:formatCode>
                <c:ptCount val="101"/>
                <c:pt idx="0">
                  <c:v>0</c:v>
                </c:pt>
                <c:pt idx="1">
                  <c:v>0.03</c:v>
                </c:pt>
                <c:pt idx="2">
                  <c:v>5.9999999999999984E-2</c:v>
                </c:pt>
                <c:pt idx="3">
                  <c:v>0.09</c:v>
                </c:pt>
                <c:pt idx="4">
                  <c:v>0.12</c:v>
                </c:pt>
                <c:pt idx="5">
                  <c:v>0.14999999999999994</c:v>
                </c:pt>
                <c:pt idx="6">
                  <c:v>0.18000000000000005</c:v>
                </c:pt>
                <c:pt idx="7">
                  <c:v>0.21</c:v>
                </c:pt>
                <c:pt idx="8">
                  <c:v>0.24</c:v>
                </c:pt>
                <c:pt idx="9">
                  <c:v>0.27</c:v>
                </c:pt>
                <c:pt idx="10">
                  <c:v>0.30000000000000004</c:v>
                </c:pt>
                <c:pt idx="11">
                  <c:v>0.33000000000000007</c:v>
                </c:pt>
                <c:pt idx="12">
                  <c:v>0.3600000000000001</c:v>
                </c:pt>
                <c:pt idx="13">
                  <c:v>0.2599999999999994</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pt idx="29">
                  <c:v>0.2</c:v>
                </c:pt>
                <c:pt idx="30">
                  <c:v>0.2</c:v>
                </c:pt>
                <c:pt idx="31">
                  <c:v>0.2</c:v>
                </c:pt>
                <c:pt idx="32">
                  <c:v>0.2</c:v>
                </c:pt>
                <c:pt idx="33">
                  <c:v>0.2</c:v>
                </c:pt>
                <c:pt idx="34">
                  <c:v>0.2</c:v>
                </c:pt>
                <c:pt idx="35">
                  <c:v>0.2</c:v>
                </c:pt>
                <c:pt idx="36">
                  <c:v>0.2</c:v>
                </c:pt>
                <c:pt idx="37">
                  <c:v>0.2</c:v>
                </c:pt>
                <c:pt idx="38">
                  <c:v>0.2</c:v>
                </c:pt>
                <c:pt idx="39">
                  <c:v>0.2</c:v>
                </c:pt>
                <c:pt idx="40">
                  <c:v>0.2</c:v>
                </c:pt>
                <c:pt idx="41">
                  <c:v>0.2</c:v>
                </c:pt>
                <c:pt idx="42">
                  <c:v>0.2</c:v>
                </c:pt>
                <c:pt idx="43">
                  <c:v>0.2</c:v>
                </c:pt>
                <c:pt idx="44">
                  <c:v>0.2</c:v>
                </c:pt>
                <c:pt idx="45">
                  <c:v>0.2</c:v>
                </c:pt>
                <c:pt idx="46">
                  <c:v>0.2</c:v>
                </c:pt>
                <c:pt idx="47">
                  <c:v>0.2</c:v>
                </c:pt>
                <c:pt idx="48">
                  <c:v>0.2</c:v>
                </c:pt>
                <c:pt idx="49">
                  <c:v>0.2</c:v>
                </c:pt>
                <c:pt idx="50">
                  <c:v>0.2</c:v>
                </c:pt>
                <c:pt idx="51">
                  <c:v>0.2</c:v>
                </c:pt>
                <c:pt idx="52">
                  <c:v>0.2</c:v>
                </c:pt>
                <c:pt idx="53">
                  <c:v>0.2</c:v>
                </c:pt>
                <c:pt idx="54">
                  <c:v>0.2</c:v>
                </c:pt>
                <c:pt idx="55">
                  <c:v>0.2</c:v>
                </c:pt>
                <c:pt idx="56">
                  <c:v>0.2</c:v>
                </c:pt>
                <c:pt idx="57">
                  <c:v>0.2</c:v>
                </c:pt>
                <c:pt idx="58">
                  <c:v>0.2</c:v>
                </c:pt>
                <c:pt idx="59">
                  <c:v>0.2</c:v>
                </c:pt>
                <c:pt idx="60">
                  <c:v>0.2</c:v>
                </c:pt>
                <c:pt idx="61">
                  <c:v>0.2</c:v>
                </c:pt>
                <c:pt idx="62">
                  <c:v>0.2</c:v>
                </c:pt>
                <c:pt idx="63">
                  <c:v>0.2</c:v>
                </c:pt>
                <c:pt idx="64">
                  <c:v>0.2</c:v>
                </c:pt>
                <c:pt idx="65">
                  <c:v>0.2</c:v>
                </c:pt>
                <c:pt idx="66">
                  <c:v>0.13333333333332373</c:v>
                </c:pt>
                <c:pt idx="67">
                  <c:v>0</c:v>
                </c:pt>
                <c:pt idx="68">
                  <c:v>0</c:v>
                </c:pt>
                <c:pt idx="69">
                  <c:v>0</c:v>
                </c:pt>
                <c:pt idx="70">
                  <c:v>-2.6645352591003682E-16</c:v>
                </c:pt>
                <c:pt idx="71">
                  <c:v>1.1990408665951659E-16</c:v>
                </c:pt>
                <c:pt idx="72">
                  <c:v>0</c:v>
                </c:pt>
                <c:pt idx="73">
                  <c:v>9.3258734068513023E-17</c:v>
                </c:pt>
                <c:pt idx="74">
                  <c:v>0</c:v>
                </c:pt>
                <c:pt idx="75">
                  <c:v>0</c:v>
                </c:pt>
                <c:pt idx="76">
                  <c:v>0</c:v>
                </c:pt>
                <c:pt idx="77">
                  <c:v>0</c:v>
                </c:pt>
                <c:pt idx="78">
                  <c:v>0</c:v>
                </c:pt>
                <c:pt idx="79">
                  <c:v>-5.5622173533722036E-16</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yVal>
          <c:smooth val="0"/>
          <c:extLst>
            <c:ext xmlns:c16="http://schemas.microsoft.com/office/drawing/2014/chart" uri="{C3380CC4-5D6E-409C-BE32-E72D297353CC}">
              <c16:uniqueId val="{00000000-9132-4881-826B-6878EECDD9CE}"/>
            </c:ext>
          </c:extLst>
        </c:ser>
        <c:ser>
          <c:idx val="1"/>
          <c:order val="1"/>
          <c:tx>
            <c:v>Puissance moteur</c:v>
          </c:tx>
          <c:spPr>
            <a:ln>
              <a:solidFill>
                <a:schemeClr val="accent3"/>
              </a:solidFill>
            </a:ln>
          </c:spPr>
          <c:marker>
            <c:symbol val="diamond"/>
            <c:size val="3"/>
            <c:spPr>
              <a:solidFill>
                <a:schemeClr val="accent3"/>
              </a:solidFill>
              <a:ln>
                <a:solidFill>
                  <a:schemeClr val="accent3"/>
                </a:solidFill>
              </a:ln>
            </c:spPr>
          </c:marker>
          <c:xVal>
            <c:numRef>
              <c:f>'Feuille dimensionnement'!$A$55:$A$155</c:f>
              <c:numCache>
                <c:formatCode>General</c:formatCode>
                <c:ptCount val="101"/>
                <c:pt idx="0">
                  <c:v>0</c:v>
                </c:pt>
                <c:pt idx="1">
                  <c:v>1.4999999999999999E-2</c:v>
                </c:pt>
                <c:pt idx="2">
                  <c:v>0.03</c:v>
                </c:pt>
                <c:pt idx="3">
                  <c:v>4.4999999999999998E-2</c:v>
                </c:pt>
                <c:pt idx="4">
                  <c:v>0.06</c:v>
                </c:pt>
                <c:pt idx="5">
                  <c:v>7.4999999999999997E-2</c:v>
                </c:pt>
                <c:pt idx="6">
                  <c:v>0.09</c:v>
                </c:pt>
                <c:pt idx="7">
                  <c:v>0.105</c:v>
                </c:pt>
                <c:pt idx="8">
                  <c:v>0.12</c:v>
                </c:pt>
                <c:pt idx="9">
                  <c:v>0.13500000000000001</c:v>
                </c:pt>
                <c:pt idx="10">
                  <c:v>0.15000000000000002</c:v>
                </c:pt>
                <c:pt idx="11">
                  <c:v>0.16500000000000004</c:v>
                </c:pt>
                <c:pt idx="12">
                  <c:v>0.18000000000000005</c:v>
                </c:pt>
                <c:pt idx="13">
                  <c:v>0.19500000000000006</c:v>
                </c:pt>
                <c:pt idx="14">
                  <c:v>0.21000000000000008</c:v>
                </c:pt>
                <c:pt idx="15">
                  <c:v>0.22500000000000009</c:v>
                </c:pt>
                <c:pt idx="16">
                  <c:v>0.2400000000000001</c:v>
                </c:pt>
                <c:pt idx="17">
                  <c:v>0.25500000000000012</c:v>
                </c:pt>
                <c:pt idx="18">
                  <c:v>0.27000000000000013</c:v>
                </c:pt>
                <c:pt idx="19">
                  <c:v>0.28500000000000014</c:v>
                </c:pt>
                <c:pt idx="20">
                  <c:v>0.30000000000000016</c:v>
                </c:pt>
                <c:pt idx="21">
                  <c:v>0.31500000000000017</c:v>
                </c:pt>
                <c:pt idx="22">
                  <c:v>0.33000000000000018</c:v>
                </c:pt>
                <c:pt idx="23">
                  <c:v>0.3450000000000002</c:v>
                </c:pt>
                <c:pt idx="24">
                  <c:v>0.36000000000000021</c:v>
                </c:pt>
                <c:pt idx="25">
                  <c:v>0.37500000000000022</c:v>
                </c:pt>
                <c:pt idx="26">
                  <c:v>0.39000000000000024</c:v>
                </c:pt>
                <c:pt idx="27">
                  <c:v>0.40500000000000025</c:v>
                </c:pt>
                <c:pt idx="28">
                  <c:v>0.42000000000000026</c:v>
                </c:pt>
                <c:pt idx="29">
                  <c:v>0.43500000000000028</c:v>
                </c:pt>
                <c:pt idx="30">
                  <c:v>0.45000000000000029</c:v>
                </c:pt>
                <c:pt idx="31">
                  <c:v>0.4650000000000003</c:v>
                </c:pt>
                <c:pt idx="32">
                  <c:v>0.48000000000000032</c:v>
                </c:pt>
                <c:pt idx="33">
                  <c:v>0.49500000000000033</c:v>
                </c:pt>
                <c:pt idx="34">
                  <c:v>0.51000000000000034</c:v>
                </c:pt>
                <c:pt idx="35">
                  <c:v>0.52500000000000036</c:v>
                </c:pt>
                <c:pt idx="36">
                  <c:v>0.54000000000000037</c:v>
                </c:pt>
                <c:pt idx="37">
                  <c:v>0.55500000000000038</c:v>
                </c:pt>
                <c:pt idx="38">
                  <c:v>0.5700000000000004</c:v>
                </c:pt>
                <c:pt idx="39">
                  <c:v>0.58500000000000041</c:v>
                </c:pt>
                <c:pt idx="40">
                  <c:v>0.60000000000000042</c:v>
                </c:pt>
                <c:pt idx="41">
                  <c:v>0.61500000000000044</c:v>
                </c:pt>
                <c:pt idx="42">
                  <c:v>0.63000000000000045</c:v>
                </c:pt>
                <c:pt idx="43">
                  <c:v>0.64500000000000046</c:v>
                </c:pt>
                <c:pt idx="44">
                  <c:v>0.66000000000000048</c:v>
                </c:pt>
                <c:pt idx="45">
                  <c:v>0.67500000000000049</c:v>
                </c:pt>
                <c:pt idx="46">
                  <c:v>0.6900000000000005</c:v>
                </c:pt>
                <c:pt idx="47">
                  <c:v>0.70500000000000052</c:v>
                </c:pt>
                <c:pt idx="48">
                  <c:v>0.72000000000000053</c:v>
                </c:pt>
                <c:pt idx="49">
                  <c:v>0.73500000000000054</c:v>
                </c:pt>
                <c:pt idx="50">
                  <c:v>0.75000000000000056</c:v>
                </c:pt>
                <c:pt idx="51">
                  <c:v>0.76500000000000057</c:v>
                </c:pt>
                <c:pt idx="52">
                  <c:v>0.78000000000000058</c:v>
                </c:pt>
                <c:pt idx="53">
                  <c:v>0.7950000000000006</c:v>
                </c:pt>
                <c:pt idx="54">
                  <c:v>0.81000000000000061</c:v>
                </c:pt>
                <c:pt idx="55">
                  <c:v>0.82500000000000062</c:v>
                </c:pt>
                <c:pt idx="56">
                  <c:v>0.84000000000000064</c:v>
                </c:pt>
                <c:pt idx="57">
                  <c:v>0.85500000000000065</c:v>
                </c:pt>
                <c:pt idx="58">
                  <c:v>0.87000000000000066</c:v>
                </c:pt>
                <c:pt idx="59">
                  <c:v>0.88500000000000068</c:v>
                </c:pt>
                <c:pt idx="60">
                  <c:v>0.90000000000000069</c:v>
                </c:pt>
                <c:pt idx="61">
                  <c:v>0.9150000000000007</c:v>
                </c:pt>
                <c:pt idx="62">
                  <c:v>0.93000000000000071</c:v>
                </c:pt>
                <c:pt idx="63">
                  <c:v>0.94500000000000073</c:v>
                </c:pt>
                <c:pt idx="64">
                  <c:v>0.96000000000000074</c:v>
                </c:pt>
                <c:pt idx="65">
                  <c:v>0.97500000000000075</c:v>
                </c:pt>
                <c:pt idx="66">
                  <c:v>0.99000000000000077</c:v>
                </c:pt>
                <c:pt idx="67">
                  <c:v>1.0050000000000008</c:v>
                </c:pt>
                <c:pt idx="68">
                  <c:v>1.0200000000000007</c:v>
                </c:pt>
                <c:pt idx="69">
                  <c:v>1.0350000000000006</c:v>
                </c:pt>
                <c:pt idx="70">
                  <c:v>1.0500000000000005</c:v>
                </c:pt>
                <c:pt idx="71">
                  <c:v>1.0650000000000004</c:v>
                </c:pt>
                <c:pt idx="72">
                  <c:v>1.0800000000000003</c:v>
                </c:pt>
                <c:pt idx="73">
                  <c:v>1.0950000000000002</c:v>
                </c:pt>
                <c:pt idx="74">
                  <c:v>1.1100000000000001</c:v>
                </c:pt>
                <c:pt idx="75">
                  <c:v>1.125</c:v>
                </c:pt>
                <c:pt idx="76">
                  <c:v>1.1399999999999999</c:v>
                </c:pt>
                <c:pt idx="77">
                  <c:v>1.1549999999999998</c:v>
                </c:pt>
                <c:pt idx="78">
                  <c:v>1.1699999999999997</c:v>
                </c:pt>
                <c:pt idx="79">
                  <c:v>1.1849999999999996</c:v>
                </c:pt>
                <c:pt idx="80">
                  <c:v>1.1999999999999995</c:v>
                </c:pt>
                <c:pt idx="81">
                  <c:v>1.2149999999999994</c:v>
                </c:pt>
                <c:pt idx="82">
                  <c:v>1.2299999999999993</c:v>
                </c:pt>
                <c:pt idx="83">
                  <c:v>1.2449999999999992</c:v>
                </c:pt>
                <c:pt idx="84">
                  <c:v>1.2599999999999991</c:v>
                </c:pt>
                <c:pt idx="85">
                  <c:v>1.274999999999999</c:v>
                </c:pt>
                <c:pt idx="86">
                  <c:v>1.2899999999999989</c:v>
                </c:pt>
                <c:pt idx="87">
                  <c:v>1.3049999999999988</c:v>
                </c:pt>
                <c:pt idx="88">
                  <c:v>1.3199999999999987</c:v>
                </c:pt>
                <c:pt idx="89">
                  <c:v>1.3349999999999986</c:v>
                </c:pt>
                <c:pt idx="90">
                  <c:v>1.3499999999999985</c:v>
                </c:pt>
                <c:pt idx="91">
                  <c:v>1.3649999999999984</c:v>
                </c:pt>
                <c:pt idx="92">
                  <c:v>1.3799999999999983</c:v>
                </c:pt>
                <c:pt idx="93">
                  <c:v>1.3949999999999982</c:v>
                </c:pt>
                <c:pt idx="94">
                  <c:v>1.4099999999999981</c:v>
                </c:pt>
                <c:pt idx="95">
                  <c:v>1.424999999999998</c:v>
                </c:pt>
                <c:pt idx="96">
                  <c:v>1.4399999999999979</c:v>
                </c:pt>
                <c:pt idx="97">
                  <c:v>1.4549999999999979</c:v>
                </c:pt>
                <c:pt idx="98">
                  <c:v>1.4699999999999978</c:v>
                </c:pt>
                <c:pt idx="99">
                  <c:v>1.4849999999999977</c:v>
                </c:pt>
                <c:pt idx="100">
                  <c:v>1.4999999999999976</c:v>
                </c:pt>
              </c:numCache>
            </c:numRef>
          </c:xVal>
          <c:yVal>
            <c:numRef>
              <c:f>'Feuille dimensionnement'!$G$55:$G$155</c:f>
              <c:numCache>
                <c:formatCode>0.00</c:formatCode>
                <c:ptCount val="101"/>
                <c:pt idx="0">
                  <c:v>0</c:v>
                </c:pt>
                <c:pt idx="1">
                  <c:v>3.5087719298245612E-2</c:v>
                </c:pt>
                <c:pt idx="2">
                  <c:v>7.017543859649121E-2</c:v>
                </c:pt>
                <c:pt idx="3">
                  <c:v>0.10526315789473684</c:v>
                </c:pt>
                <c:pt idx="4">
                  <c:v>0.14035087719298245</c:v>
                </c:pt>
                <c:pt idx="5">
                  <c:v>0.175438596491228</c:v>
                </c:pt>
                <c:pt idx="6">
                  <c:v>0.21052631578947376</c:v>
                </c:pt>
                <c:pt idx="7">
                  <c:v>0.24561403508771928</c:v>
                </c:pt>
                <c:pt idx="8">
                  <c:v>0.2807017543859649</c:v>
                </c:pt>
                <c:pt idx="9">
                  <c:v>0.31578947368421056</c:v>
                </c:pt>
                <c:pt idx="10">
                  <c:v>0.35087719298245618</c:v>
                </c:pt>
                <c:pt idx="11">
                  <c:v>0.38596491228070184</c:v>
                </c:pt>
                <c:pt idx="12">
                  <c:v>0.42105263157894751</c:v>
                </c:pt>
                <c:pt idx="13">
                  <c:v>0.30409356725146131</c:v>
                </c:pt>
                <c:pt idx="14">
                  <c:v>0.23391812865497078</c:v>
                </c:pt>
                <c:pt idx="15">
                  <c:v>0.23391812865497078</c:v>
                </c:pt>
                <c:pt idx="16">
                  <c:v>0.23391812865497078</c:v>
                </c:pt>
                <c:pt idx="17">
                  <c:v>0.23391812865497078</c:v>
                </c:pt>
                <c:pt idx="18">
                  <c:v>0.23391812865497078</c:v>
                </c:pt>
                <c:pt idx="19">
                  <c:v>0.23391812865497078</c:v>
                </c:pt>
                <c:pt idx="20">
                  <c:v>0.23391812865497078</c:v>
                </c:pt>
                <c:pt idx="21">
                  <c:v>0.23391812865497078</c:v>
                </c:pt>
                <c:pt idx="22">
                  <c:v>0.23391812865497078</c:v>
                </c:pt>
                <c:pt idx="23">
                  <c:v>0.23391812865497078</c:v>
                </c:pt>
                <c:pt idx="24">
                  <c:v>0.23391812865497078</c:v>
                </c:pt>
                <c:pt idx="25">
                  <c:v>0.23391812865497078</c:v>
                </c:pt>
                <c:pt idx="26">
                  <c:v>0.23391812865497078</c:v>
                </c:pt>
                <c:pt idx="27">
                  <c:v>0.23391812865497078</c:v>
                </c:pt>
                <c:pt idx="28">
                  <c:v>0.23391812865497078</c:v>
                </c:pt>
                <c:pt idx="29">
                  <c:v>0.23391812865497078</c:v>
                </c:pt>
                <c:pt idx="30">
                  <c:v>0.23391812865497078</c:v>
                </c:pt>
                <c:pt idx="31">
                  <c:v>0.23391812865497078</c:v>
                </c:pt>
                <c:pt idx="32">
                  <c:v>0.23391812865497078</c:v>
                </c:pt>
                <c:pt idx="33">
                  <c:v>0.23391812865497078</c:v>
                </c:pt>
                <c:pt idx="34">
                  <c:v>0.23391812865497078</c:v>
                </c:pt>
                <c:pt idx="35">
                  <c:v>0.23391812865497078</c:v>
                </c:pt>
                <c:pt idx="36">
                  <c:v>0.23391812865497078</c:v>
                </c:pt>
                <c:pt idx="37">
                  <c:v>0.23391812865497078</c:v>
                </c:pt>
                <c:pt idx="38">
                  <c:v>0.23391812865497078</c:v>
                </c:pt>
                <c:pt idx="39">
                  <c:v>0.23391812865497078</c:v>
                </c:pt>
                <c:pt idx="40">
                  <c:v>0.23391812865497078</c:v>
                </c:pt>
                <c:pt idx="41">
                  <c:v>0.23391812865497078</c:v>
                </c:pt>
                <c:pt idx="42">
                  <c:v>0.23391812865497078</c:v>
                </c:pt>
                <c:pt idx="43">
                  <c:v>0.23391812865497078</c:v>
                </c:pt>
                <c:pt idx="44">
                  <c:v>0.23391812865497078</c:v>
                </c:pt>
                <c:pt idx="45">
                  <c:v>0.23391812865497078</c:v>
                </c:pt>
                <c:pt idx="46">
                  <c:v>0.23391812865497078</c:v>
                </c:pt>
                <c:pt idx="47">
                  <c:v>0.23391812865497078</c:v>
                </c:pt>
                <c:pt idx="48">
                  <c:v>0.23391812865497078</c:v>
                </c:pt>
                <c:pt idx="49">
                  <c:v>0.23391812865497078</c:v>
                </c:pt>
                <c:pt idx="50">
                  <c:v>0.23391812865497078</c:v>
                </c:pt>
                <c:pt idx="51">
                  <c:v>0.23391812865497078</c:v>
                </c:pt>
                <c:pt idx="52">
                  <c:v>0.23391812865497078</c:v>
                </c:pt>
                <c:pt idx="53">
                  <c:v>0.23391812865497078</c:v>
                </c:pt>
                <c:pt idx="54">
                  <c:v>0.23391812865497078</c:v>
                </c:pt>
                <c:pt idx="55">
                  <c:v>0.23391812865497078</c:v>
                </c:pt>
                <c:pt idx="56">
                  <c:v>0.23391812865497078</c:v>
                </c:pt>
                <c:pt idx="57">
                  <c:v>0.23391812865497078</c:v>
                </c:pt>
                <c:pt idx="58">
                  <c:v>0.23391812865497078</c:v>
                </c:pt>
                <c:pt idx="59">
                  <c:v>0.23391812865497078</c:v>
                </c:pt>
                <c:pt idx="60">
                  <c:v>0.23391812865497078</c:v>
                </c:pt>
                <c:pt idx="61">
                  <c:v>0.23391812865497078</c:v>
                </c:pt>
                <c:pt idx="62">
                  <c:v>0.23391812865497078</c:v>
                </c:pt>
                <c:pt idx="63">
                  <c:v>0.23391812865497078</c:v>
                </c:pt>
                <c:pt idx="64">
                  <c:v>0.23391812865497078</c:v>
                </c:pt>
                <c:pt idx="65">
                  <c:v>0.23391812865497078</c:v>
                </c:pt>
                <c:pt idx="66">
                  <c:v>0.15594541910330262</c:v>
                </c:pt>
                <c:pt idx="67">
                  <c:v>0</c:v>
                </c:pt>
                <c:pt idx="68">
                  <c:v>0</c:v>
                </c:pt>
                <c:pt idx="69">
                  <c:v>0</c:v>
                </c:pt>
                <c:pt idx="70">
                  <c:v>-3.1164155077197291E-16</c:v>
                </c:pt>
                <c:pt idx="71">
                  <c:v>1.4023869784738784E-16</c:v>
                </c:pt>
                <c:pt idx="72">
                  <c:v>0</c:v>
                </c:pt>
                <c:pt idx="73">
                  <c:v>1.0907454277019068E-16</c:v>
                </c:pt>
                <c:pt idx="74">
                  <c:v>0</c:v>
                </c:pt>
                <c:pt idx="75">
                  <c:v>0</c:v>
                </c:pt>
                <c:pt idx="76">
                  <c:v>0</c:v>
                </c:pt>
                <c:pt idx="77">
                  <c:v>0</c:v>
                </c:pt>
                <c:pt idx="78">
                  <c:v>0</c:v>
                </c:pt>
                <c:pt idx="79">
                  <c:v>-6.5055173723651511E-16</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yVal>
          <c:smooth val="0"/>
          <c:extLst>
            <c:ext xmlns:c16="http://schemas.microsoft.com/office/drawing/2014/chart" uri="{C3380CC4-5D6E-409C-BE32-E72D297353CC}">
              <c16:uniqueId val="{00000001-9132-4881-826B-6878EECDD9CE}"/>
            </c:ext>
          </c:extLst>
        </c:ser>
        <c:dLbls>
          <c:showLegendKey val="0"/>
          <c:showVal val="0"/>
          <c:showCatName val="0"/>
          <c:showSerName val="0"/>
          <c:showPercent val="0"/>
          <c:showBubbleSize val="0"/>
        </c:dLbls>
        <c:axId val="99892608"/>
        <c:axId val="99899264"/>
      </c:scatterChart>
      <c:valAx>
        <c:axId val="99892608"/>
        <c:scaling>
          <c:orientation val="minMax"/>
        </c:scaling>
        <c:delete val="0"/>
        <c:axPos val="b"/>
        <c:title>
          <c:tx>
            <c:rich>
              <a:bodyPr/>
              <a:lstStyle/>
              <a:p>
                <a:pPr>
                  <a:defRPr/>
                </a:pPr>
                <a:r>
                  <a:rPr lang="fr-FR"/>
                  <a:t>Temps (s)</a:t>
                </a:r>
              </a:p>
            </c:rich>
          </c:tx>
          <c:overlay val="0"/>
        </c:title>
        <c:numFmt formatCode="General" sourceLinked="1"/>
        <c:majorTickMark val="none"/>
        <c:minorTickMark val="none"/>
        <c:tickLblPos val="nextTo"/>
        <c:crossAx val="99899264"/>
        <c:crosses val="autoZero"/>
        <c:crossBetween val="midCat"/>
      </c:valAx>
      <c:valAx>
        <c:axId val="99899264"/>
        <c:scaling>
          <c:orientation val="minMax"/>
        </c:scaling>
        <c:delete val="0"/>
        <c:axPos val="l"/>
        <c:majorGridlines/>
        <c:title>
          <c:tx>
            <c:rich>
              <a:bodyPr/>
              <a:lstStyle/>
              <a:p>
                <a:pPr>
                  <a:defRPr/>
                </a:pPr>
                <a:r>
                  <a:rPr lang="fr-FR" baseline="0"/>
                  <a:t>Puissance (W)</a:t>
                </a:r>
                <a:endParaRPr lang="fr-FR"/>
              </a:p>
            </c:rich>
          </c:tx>
          <c:layout>
            <c:manualLayout>
              <c:xMode val="edge"/>
              <c:yMode val="edge"/>
              <c:x val="2.4858752638684527E-2"/>
              <c:y val="0.17465459564995708"/>
            </c:manualLayout>
          </c:layout>
          <c:overlay val="0"/>
        </c:title>
        <c:numFmt formatCode="0.00" sourceLinked="1"/>
        <c:majorTickMark val="none"/>
        <c:minorTickMark val="none"/>
        <c:tickLblPos val="nextTo"/>
        <c:crossAx val="99892608"/>
        <c:crosses val="autoZero"/>
        <c:crossBetween val="midCat"/>
      </c:valAx>
    </c:plotArea>
    <c:legend>
      <c:legendPos val="r"/>
      <c:layout>
        <c:manualLayout>
          <c:xMode val="edge"/>
          <c:yMode val="edge"/>
          <c:x val="0.72344557614741301"/>
          <c:y val="0.23723345536360843"/>
          <c:w val="0.24077166666666666"/>
          <c:h val="0.25517000000000001"/>
        </c:manualLayout>
      </c:layout>
      <c:overlay val="1"/>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i="1" u="sng"/>
            </a:pPr>
            <a:r>
              <a:rPr lang="en-US" sz="1200" i="1" u="sng"/>
              <a:t>Consigne déplacement chariot </a:t>
            </a:r>
            <a:r>
              <a:rPr lang="en-US" sz="900" i="1" u="sng"/>
              <a:t>(déduite de la vitesse)</a:t>
            </a:r>
          </a:p>
        </c:rich>
      </c:tx>
      <c:overlay val="0"/>
    </c:title>
    <c:autoTitleDeleted val="0"/>
    <c:plotArea>
      <c:layout/>
      <c:scatterChart>
        <c:scatterStyle val="lineMarker"/>
        <c:varyColors val="0"/>
        <c:ser>
          <c:idx val="0"/>
          <c:order val="0"/>
          <c:tx>
            <c:v>Déplacement chariot</c:v>
          </c:tx>
          <c:marker>
            <c:symbol val="diamond"/>
            <c:size val="3"/>
          </c:marker>
          <c:xVal>
            <c:numRef>
              <c:f>'Feuille dimensionnement'!$A$55:$A$155</c:f>
              <c:numCache>
                <c:formatCode>General</c:formatCode>
                <c:ptCount val="101"/>
                <c:pt idx="0">
                  <c:v>0</c:v>
                </c:pt>
                <c:pt idx="1">
                  <c:v>1.4999999999999999E-2</c:v>
                </c:pt>
                <c:pt idx="2">
                  <c:v>0.03</c:v>
                </c:pt>
                <c:pt idx="3">
                  <c:v>4.4999999999999998E-2</c:v>
                </c:pt>
                <c:pt idx="4">
                  <c:v>0.06</c:v>
                </c:pt>
                <c:pt idx="5">
                  <c:v>7.4999999999999997E-2</c:v>
                </c:pt>
                <c:pt idx="6">
                  <c:v>0.09</c:v>
                </c:pt>
                <c:pt idx="7">
                  <c:v>0.105</c:v>
                </c:pt>
                <c:pt idx="8">
                  <c:v>0.12</c:v>
                </c:pt>
                <c:pt idx="9">
                  <c:v>0.13500000000000001</c:v>
                </c:pt>
                <c:pt idx="10">
                  <c:v>0.15000000000000002</c:v>
                </c:pt>
                <c:pt idx="11">
                  <c:v>0.16500000000000004</c:v>
                </c:pt>
                <c:pt idx="12">
                  <c:v>0.18000000000000005</c:v>
                </c:pt>
                <c:pt idx="13">
                  <c:v>0.19500000000000006</c:v>
                </c:pt>
                <c:pt idx="14">
                  <c:v>0.21000000000000008</c:v>
                </c:pt>
                <c:pt idx="15">
                  <c:v>0.22500000000000009</c:v>
                </c:pt>
                <c:pt idx="16">
                  <c:v>0.2400000000000001</c:v>
                </c:pt>
                <c:pt idx="17">
                  <c:v>0.25500000000000012</c:v>
                </c:pt>
                <c:pt idx="18">
                  <c:v>0.27000000000000013</c:v>
                </c:pt>
                <c:pt idx="19">
                  <c:v>0.28500000000000014</c:v>
                </c:pt>
                <c:pt idx="20">
                  <c:v>0.30000000000000016</c:v>
                </c:pt>
                <c:pt idx="21">
                  <c:v>0.31500000000000017</c:v>
                </c:pt>
                <c:pt idx="22">
                  <c:v>0.33000000000000018</c:v>
                </c:pt>
                <c:pt idx="23">
                  <c:v>0.3450000000000002</c:v>
                </c:pt>
                <c:pt idx="24">
                  <c:v>0.36000000000000021</c:v>
                </c:pt>
                <c:pt idx="25">
                  <c:v>0.37500000000000022</c:v>
                </c:pt>
                <c:pt idx="26">
                  <c:v>0.39000000000000024</c:v>
                </c:pt>
                <c:pt idx="27">
                  <c:v>0.40500000000000025</c:v>
                </c:pt>
                <c:pt idx="28">
                  <c:v>0.42000000000000026</c:v>
                </c:pt>
                <c:pt idx="29">
                  <c:v>0.43500000000000028</c:v>
                </c:pt>
                <c:pt idx="30">
                  <c:v>0.45000000000000029</c:v>
                </c:pt>
                <c:pt idx="31">
                  <c:v>0.4650000000000003</c:v>
                </c:pt>
                <c:pt idx="32">
                  <c:v>0.48000000000000032</c:v>
                </c:pt>
                <c:pt idx="33">
                  <c:v>0.49500000000000033</c:v>
                </c:pt>
                <c:pt idx="34">
                  <c:v>0.51000000000000034</c:v>
                </c:pt>
                <c:pt idx="35">
                  <c:v>0.52500000000000036</c:v>
                </c:pt>
                <c:pt idx="36">
                  <c:v>0.54000000000000037</c:v>
                </c:pt>
                <c:pt idx="37">
                  <c:v>0.55500000000000038</c:v>
                </c:pt>
                <c:pt idx="38">
                  <c:v>0.5700000000000004</c:v>
                </c:pt>
                <c:pt idx="39">
                  <c:v>0.58500000000000041</c:v>
                </c:pt>
                <c:pt idx="40">
                  <c:v>0.60000000000000042</c:v>
                </c:pt>
                <c:pt idx="41">
                  <c:v>0.61500000000000044</c:v>
                </c:pt>
                <c:pt idx="42">
                  <c:v>0.63000000000000045</c:v>
                </c:pt>
                <c:pt idx="43">
                  <c:v>0.64500000000000046</c:v>
                </c:pt>
                <c:pt idx="44">
                  <c:v>0.66000000000000048</c:v>
                </c:pt>
                <c:pt idx="45">
                  <c:v>0.67500000000000049</c:v>
                </c:pt>
                <c:pt idx="46">
                  <c:v>0.6900000000000005</c:v>
                </c:pt>
                <c:pt idx="47">
                  <c:v>0.70500000000000052</c:v>
                </c:pt>
                <c:pt idx="48">
                  <c:v>0.72000000000000053</c:v>
                </c:pt>
                <c:pt idx="49">
                  <c:v>0.73500000000000054</c:v>
                </c:pt>
                <c:pt idx="50">
                  <c:v>0.75000000000000056</c:v>
                </c:pt>
                <c:pt idx="51">
                  <c:v>0.76500000000000057</c:v>
                </c:pt>
                <c:pt idx="52">
                  <c:v>0.78000000000000058</c:v>
                </c:pt>
                <c:pt idx="53">
                  <c:v>0.7950000000000006</c:v>
                </c:pt>
                <c:pt idx="54">
                  <c:v>0.81000000000000061</c:v>
                </c:pt>
                <c:pt idx="55">
                  <c:v>0.82500000000000062</c:v>
                </c:pt>
                <c:pt idx="56">
                  <c:v>0.84000000000000064</c:v>
                </c:pt>
                <c:pt idx="57">
                  <c:v>0.85500000000000065</c:v>
                </c:pt>
                <c:pt idx="58">
                  <c:v>0.87000000000000066</c:v>
                </c:pt>
                <c:pt idx="59">
                  <c:v>0.88500000000000068</c:v>
                </c:pt>
                <c:pt idx="60">
                  <c:v>0.90000000000000069</c:v>
                </c:pt>
                <c:pt idx="61">
                  <c:v>0.9150000000000007</c:v>
                </c:pt>
                <c:pt idx="62">
                  <c:v>0.93000000000000071</c:v>
                </c:pt>
                <c:pt idx="63">
                  <c:v>0.94500000000000073</c:v>
                </c:pt>
                <c:pt idx="64">
                  <c:v>0.96000000000000074</c:v>
                </c:pt>
                <c:pt idx="65">
                  <c:v>0.97500000000000075</c:v>
                </c:pt>
                <c:pt idx="66">
                  <c:v>0.99000000000000077</c:v>
                </c:pt>
                <c:pt idx="67">
                  <c:v>1.0050000000000008</c:v>
                </c:pt>
                <c:pt idx="68">
                  <c:v>1.0200000000000007</c:v>
                </c:pt>
                <c:pt idx="69">
                  <c:v>1.0350000000000006</c:v>
                </c:pt>
                <c:pt idx="70">
                  <c:v>1.0500000000000005</c:v>
                </c:pt>
                <c:pt idx="71">
                  <c:v>1.0650000000000004</c:v>
                </c:pt>
                <c:pt idx="72">
                  <c:v>1.0800000000000003</c:v>
                </c:pt>
                <c:pt idx="73">
                  <c:v>1.0950000000000002</c:v>
                </c:pt>
                <c:pt idx="74">
                  <c:v>1.1100000000000001</c:v>
                </c:pt>
                <c:pt idx="75">
                  <c:v>1.125</c:v>
                </c:pt>
                <c:pt idx="76">
                  <c:v>1.1399999999999999</c:v>
                </c:pt>
                <c:pt idx="77">
                  <c:v>1.1549999999999998</c:v>
                </c:pt>
                <c:pt idx="78">
                  <c:v>1.1699999999999997</c:v>
                </c:pt>
                <c:pt idx="79">
                  <c:v>1.1849999999999996</c:v>
                </c:pt>
                <c:pt idx="80">
                  <c:v>1.1999999999999995</c:v>
                </c:pt>
                <c:pt idx="81">
                  <c:v>1.2149999999999994</c:v>
                </c:pt>
                <c:pt idx="82">
                  <c:v>1.2299999999999993</c:v>
                </c:pt>
                <c:pt idx="83">
                  <c:v>1.2449999999999992</c:v>
                </c:pt>
                <c:pt idx="84">
                  <c:v>1.2599999999999991</c:v>
                </c:pt>
                <c:pt idx="85">
                  <c:v>1.274999999999999</c:v>
                </c:pt>
                <c:pt idx="86">
                  <c:v>1.2899999999999989</c:v>
                </c:pt>
                <c:pt idx="87">
                  <c:v>1.3049999999999988</c:v>
                </c:pt>
                <c:pt idx="88">
                  <c:v>1.3199999999999987</c:v>
                </c:pt>
                <c:pt idx="89">
                  <c:v>1.3349999999999986</c:v>
                </c:pt>
                <c:pt idx="90">
                  <c:v>1.3499999999999985</c:v>
                </c:pt>
                <c:pt idx="91">
                  <c:v>1.3649999999999984</c:v>
                </c:pt>
                <c:pt idx="92">
                  <c:v>1.3799999999999983</c:v>
                </c:pt>
                <c:pt idx="93">
                  <c:v>1.3949999999999982</c:v>
                </c:pt>
                <c:pt idx="94">
                  <c:v>1.4099999999999981</c:v>
                </c:pt>
                <c:pt idx="95">
                  <c:v>1.424999999999998</c:v>
                </c:pt>
                <c:pt idx="96">
                  <c:v>1.4399999999999979</c:v>
                </c:pt>
                <c:pt idx="97">
                  <c:v>1.4549999999999979</c:v>
                </c:pt>
                <c:pt idx="98">
                  <c:v>1.4699999999999978</c:v>
                </c:pt>
                <c:pt idx="99">
                  <c:v>1.4849999999999977</c:v>
                </c:pt>
                <c:pt idx="100">
                  <c:v>1.4999999999999976</c:v>
                </c:pt>
              </c:numCache>
            </c:numRef>
          </c:xVal>
          <c:yVal>
            <c:numRef>
              <c:f>'Feuille dimensionnement'!$C$55:$C$155</c:f>
              <c:numCache>
                <c:formatCode>0.0000</c:formatCode>
                <c:ptCount val="101"/>
                <c:pt idx="0" formatCode="General">
                  <c:v>0</c:v>
                </c:pt>
                <c:pt idx="1">
                  <c:v>2.2499999999999999E-4</c:v>
                </c:pt>
                <c:pt idx="2">
                  <c:v>6.7500000000000004E-4</c:v>
                </c:pt>
                <c:pt idx="3">
                  <c:v>1.3499999999999999E-3</c:v>
                </c:pt>
                <c:pt idx="4">
                  <c:v>2.2499999999999998E-3</c:v>
                </c:pt>
                <c:pt idx="5">
                  <c:v>3.3749999999999995E-3</c:v>
                </c:pt>
                <c:pt idx="6">
                  <c:v>4.7249999999999992E-3</c:v>
                </c:pt>
                <c:pt idx="7">
                  <c:v>6.2999999999999992E-3</c:v>
                </c:pt>
                <c:pt idx="8">
                  <c:v>8.0999999999999996E-3</c:v>
                </c:pt>
                <c:pt idx="9">
                  <c:v>1.0125000000000002E-2</c:v>
                </c:pt>
                <c:pt idx="10">
                  <c:v>1.2375000000000004E-2</c:v>
                </c:pt>
                <c:pt idx="11">
                  <c:v>1.4850000000000007E-2</c:v>
                </c:pt>
                <c:pt idx="12">
                  <c:v>1.755000000000001E-2</c:v>
                </c:pt>
                <c:pt idx="13">
                  <c:v>2.0475000000000014E-2</c:v>
                </c:pt>
                <c:pt idx="14">
                  <c:v>2.3475000000000017E-2</c:v>
                </c:pt>
                <c:pt idx="15">
                  <c:v>2.6475000000000019E-2</c:v>
                </c:pt>
                <c:pt idx="16">
                  <c:v>2.9475000000000022E-2</c:v>
                </c:pt>
                <c:pt idx="17">
                  <c:v>3.2475000000000025E-2</c:v>
                </c:pt>
                <c:pt idx="18">
                  <c:v>3.5475000000000027E-2</c:v>
                </c:pt>
                <c:pt idx="19">
                  <c:v>3.847500000000003E-2</c:v>
                </c:pt>
                <c:pt idx="20">
                  <c:v>4.1475000000000033E-2</c:v>
                </c:pt>
                <c:pt idx="21">
                  <c:v>4.4475000000000035E-2</c:v>
                </c:pt>
                <c:pt idx="22">
                  <c:v>4.7475000000000038E-2</c:v>
                </c:pt>
                <c:pt idx="23">
                  <c:v>5.0475000000000041E-2</c:v>
                </c:pt>
                <c:pt idx="24">
                  <c:v>5.3475000000000043E-2</c:v>
                </c:pt>
                <c:pt idx="25">
                  <c:v>5.6475000000000046E-2</c:v>
                </c:pt>
                <c:pt idx="26">
                  <c:v>5.9475000000000049E-2</c:v>
                </c:pt>
                <c:pt idx="27">
                  <c:v>6.2475000000000051E-2</c:v>
                </c:pt>
                <c:pt idx="28">
                  <c:v>6.5475000000000061E-2</c:v>
                </c:pt>
                <c:pt idx="29">
                  <c:v>6.8475000000000064E-2</c:v>
                </c:pt>
                <c:pt idx="30">
                  <c:v>7.1475000000000066E-2</c:v>
                </c:pt>
                <c:pt idx="31">
                  <c:v>7.4475000000000069E-2</c:v>
                </c:pt>
                <c:pt idx="32">
                  <c:v>7.7475000000000072E-2</c:v>
                </c:pt>
                <c:pt idx="33">
                  <c:v>8.0475000000000074E-2</c:v>
                </c:pt>
                <c:pt idx="34">
                  <c:v>8.3475000000000077E-2</c:v>
                </c:pt>
                <c:pt idx="35">
                  <c:v>8.647500000000008E-2</c:v>
                </c:pt>
                <c:pt idx="36">
                  <c:v>8.9475000000000082E-2</c:v>
                </c:pt>
                <c:pt idx="37">
                  <c:v>9.2475000000000085E-2</c:v>
                </c:pt>
                <c:pt idx="38">
                  <c:v>9.5475000000000088E-2</c:v>
                </c:pt>
                <c:pt idx="39">
                  <c:v>9.847500000000009E-2</c:v>
                </c:pt>
                <c:pt idx="40">
                  <c:v>0.10147500000000009</c:v>
                </c:pt>
                <c:pt idx="41">
                  <c:v>0.1044750000000001</c:v>
                </c:pt>
                <c:pt idx="42">
                  <c:v>0.1074750000000001</c:v>
                </c:pt>
                <c:pt idx="43">
                  <c:v>0.1104750000000001</c:v>
                </c:pt>
                <c:pt idx="44">
                  <c:v>0.1134750000000001</c:v>
                </c:pt>
                <c:pt idx="45">
                  <c:v>0.11647500000000011</c:v>
                </c:pt>
                <c:pt idx="46">
                  <c:v>0.11947500000000011</c:v>
                </c:pt>
                <c:pt idx="47">
                  <c:v>0.12247500000000011</c:v>
                </c:pt>
                <c:pt idx="48">
                  <c:v>0.12547500000000011</c:v>
                </c:pt>
                <c:pt idx="49">
                  <c:v>0.12847500000000012</c:v>
                </c:pt>
                <c:pt idx="50">
                  <c:v>0.13147500000000012</c:v>
                </c:pt>
                <c:pt idx="51">
                  <c:v>0.13447500000000012</c:v>
                </c:pt>
                <c:pt idx="52">
                  <c:v>0.13747500000000012</c:v>
                </c:pt>
                <c:pt idx="53">
                  <c:v>0.14047500000000013</c:v>
                </c:pt>
                <c:pt idx="54">
                  <c:v>0.14347500000000013</c:v>
                </c:pt>
                <c:pt idx="55">
                  <c:v>0.14647500000000013</c:v>
                </c:pt>
                <c:pt idx="56">
                  <c:v>0.14947500000000014</c:v>
                </c:pt>
                <c:pt idx="57">
                  <c:v>0.15247500000000014</c:v>
                </c:pt>
                <c:pt idx="58">
                  <c:v>0.15547500000000014</c:v>
                </c:pt>
                <c:pt idx="59">
                  <c:v>0.15847500000000014</c:v>
                </c:pt>
                <c:pt idx="60">
                  <c:v>0.16147500000000015</c:v>
                </c:pt>
                <c:pt idx="61">
                  <c:v>0.16447500000000015</c:v>
                </c:pt>
                <c:pt idx="62">
                  <c:v>0.16747500000000015</c:v>
                </c:pt>
                <c:pt idx="63">
                  <c:v>0.17047500000000015</c:v>
                </c:pt>
                <c:pt idx="64">
                  <c:v>0.17347500000000016</c:v>
                </c:pt>
                <c:pt idx="65">
                  <c:v>0.17647500000000016</c:v>
                </c:pt>
                <c:pt idx="66">
                  <c:v>0.17947500000000016</c:v>
                </c:pt>
                <c:pt idx="67">
                  <c:v>0.18240000000000015</c:v>
                </c:pt>
                <c:pt idx="68">
                  <c:v>0.18510000000000013</c:v>
                </c:pt>
                <c:pt idx="69">
                  <c:v>0.1875750000000001</c:v>
                </c:pt>
                <c:pt idx="70">
                  <c:v>0.18982500000000008</c:v>
                </c:pt>
                <c:pt idx="71">
                  <c:v>0.19185000000000005</c:v>
                </c:pt>
                <c:pt idx="72">
                  <c:v>0.19365000000000004</c:v>
                </c:pt>
                <c:pt idx="73">
                  <c:v>0.19522500000000004</c:v>
                </c:pt>
                <c:pt idx="74">
                  <c:v>0.19657500000000003</c:v>
                </c:pt>
                <c:pt idx="75">
                  <c:v>0.19770000000000001</c:v>
                </c:pt>
                <c:pt idx="76">
                  <c:v>0.1986</c:v>
                </c:pt>
                <c:pt idx="77">
                  <c:v>0.19927500000000001</c:v>
                </c:pt>
                <c:pt idx="78">
                  <c:v>0.19972500000000001</c:v>
                </c:pt>
                <c:pt idx="79">
                  <c:v>0.19995000000000002</c:v>
                </c:pt>
                <c:pt idx="80">
                  <c:v>0.19995000000000002</c:v>
                </c:pt>
                <c:pt idx="81">
                  <c:v>0.19995000000000002</c:v>
                </c:pt>
                <c:pt idx="82">
                  <c:v>0.19995000000000002</c:v>
                </c:pt>
                <c:pt idx="83">
                  <c:v>0.19995000000000002</c:v>
                </c:pt>
                <c:pt idx="84">
                  <c:v>0.19995000000000002</c:v>
                </c:pt>
                <c:pt idx="85">
                  <c:v>0.19995000000000002</c:v>
                </c:pt>
                <c:pt idx="86">
                  <c:v>0.19995000000000002</c:v>
                </c:pt>
                <c:pt idx="87">
                  <c:v>0.19995000000000002</c:v>
                </c:pt>
                <c:pt idx="88">
                  <c:v>0.19995000000000002</c:v>
                </c:pt>
                <c:pt idx="89">
                  <c:v>0.19995000000000002</c:v>
                </c:pt>
                <c:pt idx="90">
                  <c:v>0.19995000000000002</c:v>
                </c:pt>
                <c:pt idx="91">
                  <c:v>0.19995000000000002</c:v>
                </c:pt>
                <c:pt idx="92">
                  <c:v>0.19995000000000002</c:v>
                </c:pt>
                <c:pt idx="93">
                  <c:v>0.19995000000000002</c:v>
                </c:pt>
                <c:pt idx="94">
                  <c:v>0.19995000000000002</c:v>
                </c:pt>
                <c:pt idx="95">
                  <c:v>0.19995000000000002</c:v>
                </c:pt>
                <c:pt idx="96">
                  <c:v>0.19995000000000002</c:v>
                </c:pt>
                <c:pt idx="97">
                  <c:v>0.19995000000000002</c:v>
                </c:pt>
                <c:pt idx="98">
                  <c:v>0.19995000000000002</c:v>
                </c:pt>
                <c:pt idx="99">
                  <c:v>0.19995000000000002</c:v>
                </c:pt>
                <c:pt idx="100">
                  <c:v>0.19995000000000002</c:v>
                </c:pt>
              </c:numCache>
            </c:numRef>
          </c:yVal>
          <c:smooth val="0"/>
          <c:extLst>
            <c:ext xmlns:c16="http://schemas.microsoft.com/office/drawing/2014/chart" uri="{C3380CC4-5D6E-409C-BE32-E72D297353CC}">
              <c16:uniqueId val="{00000000-8256-4865-A8D8-E6909305283A}"/>
            </c:ext>
          </c:extLst>
        </c:ser>
        <c:dLbls>
          <c:showLegendKey val="0"/>
          <c:showVal val="0"/>
          <c:showCatName val="0"/>
          <c:showSerName val="0"/>
          <c:showPercent val="0"/>
          <c:showBubbleSize val="0"/>
        </c:dLbls>
        <c:axId val="99912320"/>
        <c:axId val="99930880"/>
      </c:scatterChart>
      <c:valAx>
        <c:axId val="99912320"/>
        <c:scaling>
          <c:orientation val="minMax"/>
        </c:scaling>
        <c:delete val="0"/>
        <c:axPos val="b"/>
        <c:title>
          <c:tx>
            <c:rich>
              <a:bodyPr/>
              <a:lstStyle/>
              <a:p>
                <a:pPr>
                  <a:defRPr/>
                </a:pPr>
                <a:r>
                  <a:rPr lang="fr-FR"/>
                  <a:t>Temps (s)</a:t>
                </a:r>
              </a:p>
            </c:rich>
          </c:tx>
          <c:overlay val="0"/>
        </c:title>
        <c:numFmt formatCode="General" sourceLinked="1"/>
        <c:majorTickMark val="none"/>
        <c:minorTickMark val="none"/>
        <c:tickLblPos val="nextTo"/>
        <c:crossAx val="99930880"/>
        <c:crosses val="autoZero"/>
        <c:crossBetween val="midCat"/>
      </c:valAx>
      <c:valAx>
        <c:axId val="99930880"/>
        <c:scaling>
          <c:orientation val="minMax"/>
        </c:scaling>
        <c:delete val="0"/>
        <c:axPos val="l"/>
        <c:majorGridlines/>
        <c:title>
          <c:tx>
            <c:rich>
              <a:bodyPr/>
              <a:lstStyle/>
              <a:p>
                <a:pPr>
                  <a:defRPr/>
                </a:pPr>
                <a:r>
                  <a:rPr lang="fr-FR"/>
                  <a:t>Consigne</a:t>
                </a:r>
                <a:r>
                  <a:rPr lang="fr-FR" baseline="0"/>
                  <a:t> dépl. chariot (m)</a:t>
                </a:r>
                <a:endParaRPr lang="fr-FR"/>
              </a:p>
            </c:rich>
          </c:tx>
          <c:layout>
            <c:manualLayout>
              <c:xMode val="edge"/>
              <c:yMode val="edge"/>
              <c:x val="2.4858752638684527E-2"/>
              <c:y val="7.1389624142288499E-2"/>
            </c:manualLayout>
          </c:layout>
          <c:overlay val="0"/>
        </c:title>
        <c:numFmt formatCode="General" sourceLinked="1"/>
        <c:majorTickMark val="none"/>
        <c:minorTickMark val="none"/>
        <c:tickLblPos val="nextTo"/>
        <c:crossAx val="99912320"/>
        <c:crosses val="autoZero"/>
        <c:crossBetween val="midCat"/>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i="1" u="sng"/>
            </a:pPr>
            <a:r>
              <a:rPr lang="en-US" sz="1200" i="1" u="sng"/>
              <a:t>Couple Ctm en sortie de motoréducteur</a:t>
            </a:r>
            <a:endParaRPr lang="en-US" sz="900" i="1" u="sng"/>
          </a:p>
        </c:rich>
      </c:tx>
      <c:overlay val="0"/>
    </c:title>
    <c:autoTitleDeleted val="0"/>
    <c:plotArea>
      <c:layout/>
      <c:scatterChart>
        <c:scatterStyle val="lineMarker"/>
        <c:varyColors val="0"/>
        <c:ser>
          <c:idx val="0"/>
          <c:order val="0"/>
          <c:tx>
            <c:v>Couple motoréducteur</c:v>
          </c:tx>
          <c:spPr>
            <a:ln>
              <a:solidFill>
                <a:srgbClr val="C00000"/>
              </a:solidFill>
            </a:ln>
          </c:spPr>
          <c:marker>
            <c:symbol val="diamond"/>
            <c:size val="3"/>
            <c:spPr>
              <a:solidFill>
                <a:srgbClr val="C00000"/>
              </a:solidFill>
              <a:ln>
                <a:solidFill>
                  <a:srgbClr val="C00000"/>
                </a:solidFill>
              </a:ln>
            </c:spPr>
          </c:marker>
          <c:xVal>
            <c:numRef>
              <c:f>'Feuille dimensionnement'!$A$55:$A$155</c:f>
              <c:numCache>
                <c:formatCode>General</c:formatCode>
                <c:ptCount val="101"/>
                <c:pt idx="0">
                  <c:v>0</c:v>
                </c:pt>
                <c:pt idx="1">
                  <c:v>1.4999999999999999E-2</c:v>
                </c:pt>
                <c:pt idx="2">
                  <c:v>0.03</c:v>
                </c:pt>
                <c:pt idx="3">
                  <c:v>4.4999999999999998E-2</c:v>
                </c:pt>
                <c:pt idx="4">
                  <c:v>0.06</c:v>
                </c:pt>
                <c:pt idx="5">
                  <c:v>7.4999999999999997E-2</c:v>
                </c:pt>
                <c:pt idx="6">
                  <c:v>0.09</c:v>
                </c:pt>
                <c:pt idx="7">
                  <c:v>0.105</c:v>
                </c:pt>
                <c:pt idx="8">
                  <c:v>0.12</c:v>
                </c:pt>
                <c:pt idx="9">
                  <c:v>0.13500000000000001</c:v>
                </c:pt>
                <c:pt idx="10">
                  <c:v>0.15000000000000002</c:v>
                </c:pt>
                <c:pt idx="11">
                  <c:v>0.16500000000000004</c:v>
                </c:pt>
                <c:pt idx="12">
                  <c:v>0.18000000000000005</c:v>
                </c:pt>
                <c:pt idx="13">
                  <c:v>0.19500000000000006</c:v>
                </c:pt>
                <c:pt idx="14">
                  <c:v>0.21000000000000008</c:v>
                </c:pt>
                <c:pt idx="15">
                  <c:v>0.22500000000000009</c:v>
                </c:pt>
                <c:pt idx="16">
                  <c:v>0.2400000000000001</c:v>
                </c:pt>
                <c:pt idx="17">
                  <c:v>0.25500000000000012</c:v>
                </c:pt>
                <c:pt idx="18">
                  <c:v>0.27000000000000013</c:v>
                </c:pt>
                <c:pt idx="19">
                  <c:v>0.28500000000000014</c:v>
                </c:pt>
                <c:pt idx="20">
                  <c:v>0.30000000000000016</c:v>
                </c:pt>
                <c:pt idx="21">
                  <c:v>0.31500000000000017</c:v>
                </c:pt>
                <c:pt idx="22">
                  <c:v>0.33000000000000018</c:v>
                </c:pt>
                <c:pt idx="23">
                  <c:v>0.3450000000000002</c:v>
                </c:pt>
                <c:pt idx="24">
                  <c:v>0.36000000000000021</c:v>
                </c:pt>
                <c:pt idx="25">
                  <c:v>0.37500000000000022</c:v>
                </c:pt>
                <c:pt idx="26">
                  <c:v>0.39000000000000024</c:v>
                </c:pt>
                <c:pt idx="27">
                  <c:v>0.40500000000000025</c:v>
                </c:pt>
                <c:pt idx="28">
                  <c:v>0.42000000000000026</c:v>
                </c:pt>
                <c:pt idx="29">
                  <c:v>0.43500000000000028</c:v>
                </c:pt>
                <c:pt idx="30">
                  <c:v>0.45000000000000029</c:v>
                </c:pt>
                <c:pt idx="31">
                  <c:v>0.4650000000000003</c:v>
                </c:pt>
                <c:pt idx="32">
                  <c:v>0.48000000000000032</c:v>
                </c:pt>
                <c:pt idx="33">
                  <c:v>0.49500000000000033</c:v>
                </c:pt>
                <c:pt idx="34">
                  <c:v>0.51000000000000034</c:v>
                </c:pt>
                <c:pt idx="35">
                  <c:v>0.52500000000000036</c:v>
                </c:pt>
                <c:pt idx="36">
                  <c:v>0.54000000000000037</c:v>
                </c:pt>
                <c:pt idx="37">
                  <c:v>0.55500000000000038</c:v>
                </c:pt>
                <c:pt idx="38">
                  <c:v>0.5700000000000004</c:v>
                </c:pt>
                <c:pt idx="39">
                  <c:v>0.58500000000000041</c:v>
                </c:pt>
                <c:pt idx="40">
                  <c:v>0.60000000000000042</c:v>
                </c:pt>
                <c:pt idx="41">
                  <c:v>0.61500000000000044</c:v>
                </c:pt>
                <c:pt idx="42">
                  <c:v>0.63000000000000045</c:v>
                </c:pt>
                <c:pt idx="43">
                  <c:v>0.64500000000000046</c:v>
                </c:pt>
                <c:pt idx="44">
                  <c:v>0.66000000000000048</c:v>
                </c:pt>
                <c:pt idx="45">
                  <c:v>0.67500000000000049</c:v>
                </c:pt>
                <c:pt idx="46">
                  <c:v>0.6900000000000005</c:v>
                </c:pt>
                <c:pt idx="47">
                  <c:v>0.70500000000000052</c:v>
                </c:pt>
                <c:pt idx="48">
                  <c:v>0.72000000000000053</c:v>
                </c:pt>
                <c:pt idx="49">
                  <c:v>0.73500000000000054</c:v>
                </c:pt>
                <c:pt idx="50">
                  <c:v>0.75000000000000056</c:v>
                </c:pt>
                <c:pt idx="51">
                  <c:v>0.76500000000000057</c:v>
                </c:pt>
                <c:pt idx="52">
                  <c:v>0.78000000000000058</c:v>
                </c:pt>
                <c:pt idx="53">
                  <c:v>0.7950000000000006</c:v>
                </c:pt>
                <c:pt idx="54">
                  <c:v>0.81000000000000061</c:v>
                </c:pt>
                <c:pt idx="55">
                  <c:v>0.82500000000000062</c:v>
                </c:pt>
                <c:pt idx="56">
                  <c:v>0.84000000000000064</c:v>
                </c:pt>
                <c:pt idx="57">
                  <c:v>0.85500000000000065</c:v>
                </c:pt>
                <c:pt idx="58">
                  <c:v>0.87000000000000066</c:v>
                </c:pt>
                <c:pt idx="59">
                  <c:v>0.88500000000000068</c:v>
                </c:pt>
                <c:pt idx="60">
                  <c:v>0.90000000000000069</c:v>
                </c:pt>
                <c:pt idx="61">
                  <c:v>0.9150000000000007</c:v>
                </c:pt>
                <c:pt idx="62">
                  <c:v>0.93000000000000071</c:v>
                </c:pt>
                <c:pt idx="63">
                  <c:v>0.94500000000000073</c:v>
                </c:pt>
                <c:pt idx="64">
                  <c:v>0.96000000000000074</c:v>
                </c:pt>
                <c:pt idx="65">
                  <c:v>0.97500000000000075</c:v>
                </c:pt>
                <c:pt idx="66">
                  <c:v>0.99000000000000077</c:v>
                </c:pt>
                <c:pt idx="67">
                  <c:v>1.0050000000000008</c:v>
                </c:pt>
                <c:pt idx="68">
                  <c:v>1.0200000000000007</c:v>
                </c:pt>
                <c:pt idx="69">
                  <c:v>1.0350000000000006</c:v>
                </c:pt>
                <c:pt idx="70">
                  <c:v>1.0500000000000005</c:v>
                </c:pt>
                <c:pt idx="71">
                  <c:v>1.0650000000000004</c:v>
                </c:pt>
                <c:pt idx="72">
                  <c:v>1.0800000000000003</c:v>
                </c:pt>
                <c:pt idx="73">
                  <c:v>1.0950000000000002</c:v>
                </c:pt>
                <c:pt idx="74">
                  <c:v>1.1100000000000001</c:v>
                </c:pt>
                <c:pt idx="75">
                  <c:v>1.125</c:v>
                </c:pt>
                <c:pt idx="76">
                  <c:v>1.1399999999999999</c:v>
                </c:pt>
                <c:pt idx="77">
                  <c:v>1.1549999999999998</c:v>
                </c:pt>
                <c:pt idx="78">
                  <c:v>1.1699999999999997</c:v>
                </c:pt>
                <c:pt idx="79">
                  <c:v>1.1849999999999996</c:v>
                </c:pt>
                <c:pt idx="80">
                  <c:v>1.1999999999999995</c:v>
                </c:pt>
                <c:pt idx="81">
                  <c:v>1.2149999999999994</c:v>
                </c:pt>
                <c:pt idx="82">
                  <c:v>1.2299999999999993</c:v>
                </c:pt>
                <c:pt idx="83">
                  <c:v>1.2449999999999992</c:v>
                </c:pt>
                <c:pt idx="84">
                  <c:v>1.2599999999999991</c:v>
                </c:pt>
                <c:pt idx="85">
                  <c:v>1.274999999999999</c:v>
                </c:pt>
                <c:pt idx="86">
                  <c:v>1.2899999999999989</c:v>
                </c:pt>
                <c:pt idx="87">
                  <c:v>1.3049999999999988</c:v>
                </c:pt>
                <c:pt idx="88">
                  <c:v>1.3199999999999987</c:v>
                </c:pt>
                <c:pt idx="89">
                  <c:v>1.3349999999999986</c:v>
                </c:pt>
                <c:pt idx="90">
                  <c:v>1.3499999999999985</c:v>
                </c:pt>
                <c:pt idx="91">
                  <c:v>1.3649999999999984</c:v>
                </c:pt>
                <c:pt idx="92">
                  <c:v>1.3799999999999983</c:v>
                </c:pt>
                <c:pt idx="93">
                  <c:v>1.3949999999999982</c:v>
                </c:pt>
                <c:pt idx="94">
                  <c:v>1.4099999999999981</c:v>
                </c:pt>
                <c:pt idx="95">
                  <c:v>1.424999999999998</c:v>
                </c:pt>
                <c:pt idx="96">
                  <c:v>1.4399999999999979</c:v>
                </c:pt>
                <c:pt idx="97">
                  <c:v>1.4549999999999979</c:v>
                </c:pt>
                <c:pt idx="98">
                  <c:v>1.4699999999999978</c:v>
                </c:pt>
                <c:pt idx="99">
                  <c:v>1.4849999999999977</c:v>
                </c:pt>
                <c:pt idx="100">
                  <c:v>1.4999999999999976</c:v>
                </c:pt>
              </c:numCache>
            </c:numRef>
          </c:xVal>
          <c:yVal>
            <c:numRef>
              <c:f>'Feuille dimensionnement'!$I$55:$I$155</c:f>
              <c:numCache>
                <c:formatCode>0.000</c:formatCode>
                <c:ptCount val="101"/>
                <c:pt idx="0">
                  <c:v>2.2222222222222223E-2</c:v>
                </c:pt>
                <c:pt idx="1">
                  <c:v>2.2222222222222223E-2</c:v>
                </c:pt>
                <c:pt idx="2">
                  <c:v>2.222222222222222E-2</c:v>
                </c:pt>
                <c:pt idx="3">
                  <c:v>2.222222222222223E-2</c:v>
                </c:pt>
                <c:pt idx="4">
                  <c:v>2.2222222222222223E-2</c:v>
                </c:pt>
                <c:pt idx="5">
                  <c:v>2.2222222222222213E-2</c:v>
                </c:pt>
                <c:pt idx="6">
                  <c:v>2.2222222222222233E-2</c:v>
                </c:pt>
                <c:pt idx="7">
                  <c:v>2.2222222222222223E-2</c:v>
                </c:pt>
                <c:pt idx="8">
                  <c:v>2.2222222222222223E-2</c:v>
                </c:pt>
                <c:pt idx="9">
                  <c:v>2.2222222222222223E-2</c:v>
                </c:pt>
                <c:pt idx="10">
                  <c:v>2.2222222222222223E-2</c:v>
                </c:pt>
                <c:pt idx="11">
                  <c:v>2.2222222222222223E-2</c:v>
                </c:pt>
                <c:pt idx="12">
                  <c:v>2.2222222222222223E-2</c:v>
                </c:pt>
                <c:pt idx="13">
                  <c:v>1.4814814814814777E-2</c:v>
                </c:pt>
                <c:pt idx="14">
                  <c:v>1.1111111111111112E-2</c:v>
                </c:pt>
                <c:pt idx="15">
                  <c:v>1.1111111111111112E-2</c:v>
                </c:pt>
                <c:pt idx="16">
                  <c:v>1.1111111111111112E-2</c:v>
                </c:pt>
                <c:pt idx="17">
                  <c:v>1.1111111111111112E-2</c:v>
                </c:pt>
                <c:pt idx="18">
                  <c:v>1.1111111111111112E-2</c:v>
                </c:pt>
                <c:pt idx="19">
                  <c:v>1.1111111111111112E-2</c:v>
                </c:pt>
                <c:pt idx="20">
                  <c:v>1.1111111111111112E-2</c:v>
                </c:pt>
                <c:pt idx="21">
                  <c:v>1.1111111111111112E-2</c:v>
                </c:pt>
                <c:pt idx="22">
                  <c:v>1.1111111111111112E-2</c:v>
                </c:pt>
                <c:pt idx="23">
                  <c:v>1.1111111111111112E-2</c:v>
                </c:pt>
                <c:pt idx="24">
                  <c:v>1.1111111111111112E-2</c:v>
                </c:pt>
                <c:pt idx="25">
                  <c:v>1.1111111111111112E-2</c:v>
                </c:pt>
                <c:pt idx="26">
                  <c:v>1.1111111111111112E-2</c:v>
                </c:pt>
                <c:pt idx="27">
                  <c:v>1.1111111111111112E-2</c:v>
                </c:pt>
                <c:pt idx="28">
                  <c:v>1.1111111111111112E-2</c:v>
                </c:pt>
                <c:pt idx="29">
                  <c:v>1.1111111111111112E-2</c:v>
                </c:pt>
                <c:pt idx="30">
                  <c:v>1.1111111111111112E-2</c:v>
                </c:pt>
                <c:pt idx="31">
                  <c:v>1.1111111111111112E-2</c:v>
                </c:pt>
                <c:pt idx="32">
                  <c:v>1.1111111111111112E-2</c:v>
                </c:pt>
                <c:pt idx="33">
                  <c:v>1.1111111111111112E-2</c:v>
                </c:pt>
                <c:pt idx="34">
                  <c:v>1.1111111111111112E-2</c:v>
                </c:pt>
                <c:pt idx="35">
                  <c:v>1.1111111111111112E-2</c:v>
                </c:pt>
                <c:pt idx="36">
                  <c:v>1.1111111111111112E-2</c:v>
                </c:pt>
                <c:pt idx="37">
                  <c:v>1.1111111111111112E-2</c:v>
                </c:pt>
                <c:pt idx="38">
                  <c:v>1.1111111111111112E-2</c:v>
                </c:pt>
                <c:pt idx="39">
                  <c:v>1.1111111111111112E-2</c:v>
                </c:pt>
                <c:pt idx="40">
                  <c:v>1.1111111111111112E-2</c:v>
                </c:pt>
                <c:pt idx="41">
                  <c:v>1.1111111111111112E-2</c:v>
                </c:pt>
                <c:pt idx="42">
                  <c:v>1.1111111111111112E-2</c:v>
                </c:pt>
                <c:pt idx="43">
                  <c:v>1.1111111111111112E-2</c:v>
                </c:pt>
                <c:pt idx="44">
                  <c:v>1.1111111111111112E-2</c:v>
                </c:pt>
                <c:pt idx="45">
                  <c:v>1.1111111111111112E-2</c:v>
                </c:pt>
                <c:pt idx="46">
                  <c:v>1.1111111111111112E-2</c:v>
                </c:pt>
                <c:pt idx="47">
                  <c:v>1.1111111111111112E-2</c:v>
                </c:pt>
                <c:pt idx="48">
                  <c:v>1.1111111111111112E-2</c:v>
                </c:pt>
                <c:pt idx="49">
                  <c:v>1.1111111111111112E-2</c:v>
                </c:pt>
                <c:pt idx="50">
                  <c:v>1.1111111111111112E-2</c:v>
                </c:pt>
                <c:pt idx="51">
                  <c:v>1.1111111111111112E-2</c:v>
                </c:pt>
                <c:pt idx="52">
                  <c:v>1.1111111111111112E-2</c:v>
                </c:pt>
                <c:pt idx="53">
                  <c:v>1.1111111111111112E-2</c:v>
                </c:pt>
                <c:pt idx="54">
                  <c:v>1.1111111111111112E-2</c:v>
                </c:pt>
                <c:pt idx="55">
                  <c:v>1.1111111111111112E-2</c:v>
                </c:pt>
                <c:pt idx="56">
                  <c:v>1.1111111111111112E-2</c:v>
                </c:pt>
                <c:pt idx="57">
                  <c:v>1.1111111111111112E-2</c:v>
                </c:pt>
                <c:pt idx="58">
                  <c:v>1.1111111111111112E-2</c:v>
                </c:pt>
                <c:pt idx="59">
                  <c:v>1.1111111111111112E-2</c:v>
                </c:pt>
                <c:pt idx="60">
                  <c:v>1.1111111111111112E-2</c:v>
                </c:pt>
                <c:pt idx="61">
                  <c:v>1.1111111111111112E-2</c:v>
                </c:pt>
                <c:pt idx="62">
                  <c:v>1.1111111111111112E-2</c:v>
                </c:pt>
                <c:pt idx="63">
                  <c:v>1.1111111111111112E-2</c:v>
                </c:pt>
                <c:pt idx="64">
                  <c:v>1.1111111111111112E-2</c:v>
                </c:pt>
                <c:pt idx="65">
                  <c:v>1.1111111111111112E-2</c:v>
                </c:pt>
                <c:pt idx="66">
                  <c:v>7.4074074074068734E-3</c:v>
                </c:pt>
                <c:pt idx="67">
                  <c:v>0</c:v>
                </c:pt>
                <c:pt idx="68">
                  <c:v>0</c:v>
                </c:pt>
                <c:pt idx="69">
                  <c:v>0</c:v>
                </c:pt>
                <c:pt idx="70">
                  <c:v>-1.9737298215558339E-17</c:v>
                </c:pt>
                <c:pt idx="71">
                  <c:v>9.8686491077791696E-18</c:v>
                </c:pt>
                <c:pt idx="72">
                  <c:v>0</c:v>
                </c:pt>
                <c:pt idx="73">
                  <c:v>9.8686491077791696E-18</c:v>
                </c:pt>
                <c:pt idx="74">
                  <c:v>0</c:v>
                </c:pt>
                <c:pt idx="75">
                  <c:v>0</c:v>
                </c:pt>
                <c:pt idx="76">
                  <c:v>0</c:v>
                </c:pt>
                <c:pt idx="77">
                  <c:v>0</c:v>
                </c:pt>
                <c:pt idx="78">
                  <c:v>0</c:v>
                </c:pt>
                <c:pt idx="79">
                  <c:v>-4.1201610024978038E-16</c:v>
                </c:pt>
                <c:pt idx="80">
                  <c:v>1.1111111111111112E-2</c:v>
                </c:pt>
                <c:pt idx="81">
                  <c:v>1.1111111111111112E-2</c:v>
                </c:pt>
                <c:pt idx="82">
                  <c:v>1.1111111111111112E-2</c:v>
                </c:pt>
                <c:pt idx="83">
                  <c:v>1.1111111111111112E-2</c:v>
                </c:pt>
                <c:pt idx="84">
                  <c:v>1.1111111111111112E-2</c:v>
                </c:pt>
                <c:pt idx="85">
                  <c:v>1.1111111111111112E-2</c:v>
                </c:pt>
                <c:pt idx="86">
                  <c:v>1.1111111111111112E-2</c:v>
                </c:pt>
                <c:pt idx="87">
                  <c:v>1.1111111111111112E-2</c:v>
                </c:pt>
                <c:pt idx="88">
                  <c:v>1.1111111111111112E-2</c:v>
                </c:pt>
                <c:pt idx="89">
                  <c:v>1.1111111111111112E-2</c:v>
                </c:pt>
                <c:pt idx="90">
                  <c:v>1.1111111111111112E-2</c:v>
                </c:pt>
                <c:pt idx="91">
                  <c:v>1.1111111111111112E-2</c:v>
                </c:pt>
                <c:pt idx="92">
                  <c:v>1.1111111111111112E-2</c:v>
                </c:pt>
                <c:pt idx="93">
                  <c:v>1.1111111111111112E-2</c:v>
                </c:pt>
                <c:pt idx="94">
                  <c:v>1.1111111111111112E-2</c:v>
                </c:pt>
                <c:pt idx="95">
                  <c:v>1.1111111111111112E-2</c:v>
                </c:pt>
                <c:pt idx="96">
                  <c:v>1.1111111111111112E-2</c:v>
                </c:pt>
                <c:pt idx="97">
                  <c:v>1.1111111111111112E-2</c:v>
                </c:pt>
                <c:pt idx="98">
                  <c:v>1.1111111111111112E-2</c:v>
                </c:pt>
                <c:pt idx="99">
                  <c:v>1.1111111111111112E-2</c:v>
                </c:pt>
                <c:pt idx="100">
                  <c:v>1.1111111111111112E-2</c:v>
                </c:pt>
              </c:numCache>
            </c:numRef>
          </c:yVal>
          <c:smooth val="0"/>
          <c:extLst>
            <c:ext xmlns:c16="http://schemas.microsoft.com/office/drawing/2014/chart" uri="{C3380CC4-5D6E-409C-BE32-E72D297353CC}">
              <c16:uniqueId val="{00000000-5B6F-4BD7-9111-55578ABF3873}"/>
            </c:ext>
          </c:extLst>
        </c:ser>
        <c:dLbls>
          <c:showLegendKey val="0"/>
          <c:showVal val="0"/>
          <c:showCatName val="0"/>
          <c:showSerName val="0"/>
          <c:showPercent val="0"/>
          <c:showBubbleSize val="0"/>
        </c:dLbls>
        <c:axId val="100032896"/>
        <c:axId val="100035200"/>
      </c:scatterChart>
      <c:valAx>
        <c:axId val="100032896"/>
        <c:scaling>
          <c:orientation val="minMax"/>
        </c:scaling>
        <c:delete val="0"/>
        <c:axPos val="b"/>
        <c:title>
          <c:tx>
            <c:rich>
              <a:bodyPr/>
              <a:lstStyle/>
              <a:p>
                <a:pPr>
                  <a:defRPr/>
                </a:pPr>
                <a:r>
                  <a:rPr lang="fr-FR"/>
                  <a:t>Temps (s)</a:t>
                </a:r>
              </a:p>
            </c:rich>
          </c:tx>
          <c:overlay val="0"/>
        </c:title>
        <c:numFmt formatCode="General" sourceLinked="1"/>
        <c:majorTickMark val="none"/>
        <c:minorTickMark val="none"/>
        <c:tickLblPos val="nextTo"/>
        <c:crossAx val="100035200"/>
        <c:crosses val="autoZero"/>
        <c:crossBetween val="midCat"/>
      </c:valAx>
      <c:valAx>
        <c:axId val="100035200"/>
        <c:scaling>
          <c:orientation val="minMax"/>
        </c:scaling>
        <c:delete val="0"/>
        <c:axPos val="l"/>
        <c:majorGridlines/>
        <c:title>
          <c:tx>
            <c:rich>
              <a:bodyPr/>
              <a:lstStyle/>
              <a:p>
                <a:pPr>
                  <a:defRPr/>
                </a:pPr>
                <a:r>
                  <a:rPr lang="fr-FR" baseline="0"/>
                  <a:t>Couple Ctm (N.m)</a:t>
                </a:r>
                <a:endParaRPr lang="fr-FR"/>
              </a:p>
            </c:rich>
          </c:tx>
          <c:layout>
            <c:manualLayout>
              <c:xMode val="edge"/>
              <c:yMode val="edge"/>
              <c:x val="2.4858752638684527E-2"/>
              <c:y val="0.17465459564995708"/>
            </c:manualLayout>
          </c:layout>
          <c:overlay val="0"/>
        </c:title>
        <c:numFmt formatCode="0.000" sourceLinked="1"/>
        <c:majorTickMark val="none"/>
        <c:minorTickMark val="none"/>
        <c:tickLblPos val="nextTo"/>
        <c:crossAx val="100032896"/>
        <c:crosses val="autoZero"/>
        <c:crossBetween val="midCat"/>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i="1" u="sng"/>
            </a:pPr>
            <a:r>
              <a:rPr lang="en-US" sz="1200" i="1" u="sng"/>
              <a:t>Vitesse </a:t>
            </a:r>
            <a:r>
              <a:rPr lang="el-GR" sz="1200" i="1" u="sng">
                <a:latin typeface="GreekC"/>
                <a:cs typeface="GreekC"/>
              </a:rPr>
              <a:t>Ω</a:t>
            </a:r>
            <a:r>
              <a:rPr lang="en-US" sz="1200" i="1" u="sng"/>
              <a:t>tm en sortie de motoréducteur</a:t>
            </a:r>
            <a:endParaRPr lang="en-US" sz="900" i="1" u="sng"/>
          </a:p>
        </c:rich>
      </c:tx>
      <c:overlay val="0"/>
    </c:title>
    <c:autoTitleDeleted val="0"/>
    <c:plotArea>
      <c:layout/>
      <c:scatterChart>
        <c:scatterStyle val="lineMarker"/>
        <c:varyColors val="0"/>
        <c:ser>
          <c:idx val="0"/>
          <c:order val="0"/>
          <c:tx>
            <c:v>Vitesse motoréducteur</c:v>
          </c:tx>
          <c:spPr>
            <a:ln>
              <a:solidFill>
                <a:schemeClr val="accent1"/>
              </a:solidFill>
            </a:ln>
          </c:spPr>
          <c:marker>
            <c:symbol val="diamond"/>
            <c:size val="3"/>
            <c:spPr>
              <a:solidFill>
                <a:schemeClr val="accent1"/>
              </a:solidFill>
              <a:ln>
                <a:solidFill>
                  <a:schemeClr val="accent1"/>
                </a:solidFill>
              </a:ln>
            </c:spPr>
          </c:marker>
          <c:xVal>
            <c:numRef>
              <c:f>'Feuille dimensionnement'!$A$55:$A$155</c:f>
              <c:numCache>
                <c:formatCode>General</c:formatCode>
                <c:ptCount val="101"/>
                <c:pt idx="0">
                  <c:v>0</c:v>
                </c:pt>
                <c:pt idx="1">
                  <c:v>1.4999999999999999E-2</c:v>
                </c:pt>
                <c:pt idx="2">
                  <c:v>0.03</c:v>
                </c:pt>
                <c:pt idx="3">
                  <c:v>4.4999999999999998E-2</c:v>
                </c:pt>
                <c:pt idx="4">
                  <c:v>0.06</c:v>
                </c:pt>
                <c:pt idx="5">
                  <c:v>7.4999999999999997E-2</c:v>
                </c:pt>
                <c:pt idx="6">
                  <c:v>0.09</c:v>
                </c:pt>
                <c:pt idx="7">
                  <c:v>0.105</c:v>
                </c:pt>
                <c:pt idx="8">
                  <c:v>0.12</c:v>
                </c:pt>
                <c:pt idx="9">
                  <c:v>0.13500000000000001</c:v>
                </c:pt>
                <c:pt idx="10">
                  <c:v>0.15000000000000002</c:v>
                </c:pt>
                <c:pt idx="11">
                  <c:v>0.16500000000000004</c:v>
                </c:pt>
                <c:pt idx="12">
                  <c:v>0.18000000000000005</c:v>
                </c:pt>
                <c:pt idx="13">
                  <c:v>0.19500000000000006</c:v>
                </c:pt>
                <c:pt idx="14">
                  <c:v>0.21000000000000008</c:v>
                </c:pt>
                <c:pt idx="15">
                  <c:v>0.22500000000000009</c:v>
                </c:pt>
                <c:pt idx="16">
                  <c:v>0.2400000000000001</c:v>
                </c:pt>
                <c:pt idx="17">
                  <c:v>0.25500000000000012</c:v>
                </c:pt>
                <c:pt idx="18">
                  <c:v>0.27000000000000013</c:v>
                </c:pt>
                <c:pt idx="19">
                  <c:v>0.28500000000000014</c:v>
                </c:pt>
                <c:pt idx="20">
                  <c:v>0.30000000000000016</c:v>
                </c:pt>
                <c:pt idx="21">
                  <c:v>0.31500000000000017</c:v>
                </c:pt>
                <c:pt idx="22">
                  <c:v>0.33000000000000018</c:v>
                </c:pt>
                <c:pt idx="23">
                  <c:v>0.3450000000000002</c:v>
                </c:pt>
                <c:pt idx="24">
                  <c:v>0.36000000000000021</c:v>
                </c:pt>
                <c:pt idx="25">
                  <c:v>0.37500000000000022</c:v>
                </c:pt>
                <c:pt idx="26">
                  <c:v>0.39000000000000024</c:v>
                </c:pt>
                <c:pt idx="27">
                  <c:v>0.40500000000000025</c:v>
                </c:pt>
                <c:pt idx="28">
                  <c:v>0.42000000000000026</c:v>
                </c:pt>
                <c:pt idx="29">
                  <c:v>0.43500000000000028</c:v>
                </c:pt>
                <c:pt idx="30">
                  <c:v>0.45000000000000029</c:v>
                </c:pt>
                <c:pt idx="31">
                  <c:v>0.4650000000000003</c:v>
                </c:pt>
                <c:pt idx="32">
                  <c:v>0.48000000000000032</c:v>
                </c:pt>
                <c:pt idx="33">
                  <c:v>0.49500000000000033</c:v>
                </c:pt>
                <c:pt idx="34">
                  <c:v>0.51000000000000034</c:v>
                </c:pt>
                <c:pt idx="35">
                  <c:v>0.52500000000000036</c:v>
                </c:pt>
                <c:pt idx="36">
                  <c:v>0.54000000000000037</c:v>
                </c:pt>
                <c:pt idx="37">
                  <c:v>0.55500000000000038</c:v>
                </c:pt>
                <c:pt idx="38">
                  <c:v>0.5700000000000004</c:v>
                </c:pt>
                <c:pt idx="39">
                  <c:v>0.58500000000000041</c:v>
                </c:pt>
                <c:pt idx="40">
                  <c:v>0.60000000000000042</c:v>
                </c:pt>
                <c:pt idx="41">
                  <c:v>0.61500000000000044</c:v>
                </c:pt>
                <c:pt idx="42">
                  <c:v>0.63000000000000045</c:v>
                </c:pt>
                <c:pt idx="43">
                  <c:v>0.64500000000000046</c:v>
                </c:pt>
                <c:pt idx="44">
                  <c:v>0.66000000000000048</c:v>
                </c:pt>
                <c:pt idx="45">
                  <c:v>0.67500000000000049</c:v>
                </c:pt>
                <c:pt idx="46">
                  <c:v>0.6900000000000005</c:v>
                </c:pt>
                <c:pt idx="47">
                  <c:v>0.70500000000000052</c:v>
                </c:pt>
                <c:pt idx="48">
                  <c:v>0.72000000000000053</c:v>
                </c:pt>
                <c:pt idx="49">
                  <c:v>0.73500000000000054</c:v>
                </c:pt>
                <c:pt idx="50">
                  <c:v>0.75000000000000056</c:v>
                </c:pt>
                <c:pt idx="51">
                  <c:v>0.76500000000000057</c:v>
                </c:pt>
                <c:pt idx="52">
                  <c:v>0.78000000000000058</c:v>
                </c:pt>
                <c:pt idx="53">
                  <c:v>0.7950000000000006</c:v>
                </c:pt>
                <c:pt idx="54">
                  <c:v>0.81000000000000061</c:v>
                </c:pt>
                <c:pt idx="55">
                  <c:v>0.82500000000000062</c:v>
                </c:pt>
                <c:pt idx="56">
                  <c:v>0.84000000000000064</c:v>
                </c:pt>
                <c:pt idx="57">
                  <c:v>0.85500000000000065</c:v>
                </c:pt>
                <c:pt idx="58">
                  <c:v>0.87000000000000066</c:v>
                </c:pt>
                <c:pt idx="59">
                  <c:v>0.88500000000000068</c:v>
                </c:pt>
                <c:pt idx="60">
                  <c:v>0.90000000000000069</c:v>
                </c:pt>
                <c:pt idx="61">
                  <c:v>0.9150000000000007</c:v>
                </c:pt>
                <c:pt idx="62">
                  <c:v>0.93000000000000071</c:v>
                </c:pt>
                <c:pt idx="63">
                  <c:v>0.94500000000000073</c:v>
                </c:pt>
                <c:pt idx="64">
                  <c:v>0.96000000000000074</c:v>
                </c:pt>
                <c:pt idx="65">
                  <c:v>0.97500000000000075</c:v>
                </c:pt>
                <c:pt idx="66">
                  <c:v>0.99000000000000077</c:v>
                </c:pt>
                <c:pt idx="67">
                  <c:v>1.0050000000000008</c:v>
                </c:pt>
                <c:pt idx="68">
                  <c:v>1.0200000000000007</c:v>
                </c:pt>
                <c:pt idx="69">
                  <c:v>1.0350000000000006</c:v>
                </c:pt>
                <c:pt idx="70">
                  <c:v>1.0500000000000005</c:v>
                </c:pt>
                <c:pt idx="71">
                  <c:v>1.0650000000000004</c:v>
                </c:pt>
                <c:pt idx="72">
                  <c:v>1.0800000000000003</c:v>
                </c:pt>
                <c:pt idx="73">
                  <c:v>1.0950000000000002</c:v>
                </c:pt>
                <c:pt idx="74">
                  <c:v>1.1100000000000001</c:v>
                </c:pt>
                <c:pt idx="75">
                  <c:v>1.125</c:v>
                </c:pt>
                <c:pt idx="76">
                  <c:v>1.1399999999999999</c:v>
                </c:pt>
                <c:pt idx="77">
                  <c:v>1.1549999999999998</c:v>
                </c:pt>
                <c:pt idx="78">
                  <c:v>1.1699999999999997</c:v>
                </c:pt>
                <c:pt idx="79">
                  <c:v>1.1849999999999996</c:v>
                </c:pt>
                <c:pt idx="80">
                  <c:v>1.1999999999999995</c:v>
                </c:pt>
                <c:pt idx="81">
                  <c:v>1.2149999999999994</c:v>
                </c:pt>
                <c:pt idx="82">
                  <c:v>1.2299999999999993</c:v>
                </c:pt>
                <c:pt idx="83">
                  <c:v>1.2449999999999992</c:v>
                </c:pt>
                <c:pt idx="84">
                  <c:v>1.2599999999999991</c:v>
                </c:pt>
                <c:pt idx="85">
                  <c:v>1.274999999999999</c:v>
                </c:pt>
                <c:pt idx="86">
                  <c:v>1.2899999999999989</c:v>
                </c:pt>
                <c:pt idx="87">
                  <c:v>1.3049999999999988</c:v>
                </c:pt>
                <c:pt idx="88">
                  <c:v>1.3199999999999987</c:v>
                </c:pt>
                <c:pt idx="89">
                  <c:v>1.3349999999999986</c:v>
                </c:pt>
                <c:pt idx="90">
                  <c:v>1.3499999999999985</c:v>
                </c:pt>
                <c:pt idx="91">
                  <c:v>1.3649999999999984</c:v>
                </c:pt>
                <c:pt idx="92">
                  <c:v>1.3799999999999983</c:v>
                </c:pt>
                <c:pt idx="93">
                  <c:v>1.3949999999999982</c:v>
                </c:pt>
                <c:pt idx="94">
                  <c:v>1.4099999999999981</c:v>
                </c:pt>
                <c:pt idx="95">
                  <c:v>1.424999999999998</c:v>
                </c:pt>
                <c:pt idx="96">
                  <c:v>1.4399999999999979</c:v>
                </c:pt>
                <c:pt idx="97">
                  <c:v>1.4549999999999979</c:v>
                </c:pt>
                <c:pt idx="98">
                  <c:v>1.4699999999999978</c:v>
                </c:pt>
                <c:pt idx="99">
                  <c:v>1.4849999999999977</c:v>
                </c:pt>
                <c:pt idx="100">
                  <c:v>1.4999999999999976</c:v>
                </c:pt>
              </c:numCache>
            </c:numRef>
          </c:xVal>
          <c:yVal>
            <c:numRef>
              <c:f>'Feuille dimensionnement'!$H$55:$H$155</c:f>
              <c:numCache>
                <c:formatCode>0.0</c:formatCode>
                <c:ptCount val="101"/>
                <c:pt idx="0">
                  <c:v>0</c:v>
                </c:pt>
                <c:pt idx="1">
                  <c:v>14.323944878270579</c:v>
                </c:pt>
                <c:pt idx="2">
                  <c:v>28.647889756541158</c:v>
                </c:pt>
                <c:pt idx="3">
                  <c:v>42.971834634811728</c:v>
                </c:pt>
                <c:pt idx="4">
                  <c:v>57.295779513082316</c:v>
                </c:pt>
                <c:pt idx="5">
                  <c:v>71.619724391352904</c:v>
                </c:pt>
                <c:pt idx="6">
                  <c:v>85.943669269623456</c:v>
                </c:pt>
                <c:pt idx="7">
                  <c:v>100.26761414789405</c:v>
                </c:pt>
                <c:pt idx="8">
                  <c:v>114.59155902616463</c:v>
                </c:pt>
                <c:pt idx="9">
                  <c:v>128.91550390443524</c:v>
                </c:pt>
                <c:pt idx="10">
                  <c:v>143.23944878270584</c:v>
                </c:pt>
                <c:pt idx="11">
                  <c:v>157.5633936609764</c:v>
                </c:pt>
                <c:pt idx="12">
                  <c:v>171.887338539247</c:v>
                </c:pt>
                <c:pt idx="13">
                  <c:v>186.21128341751759</c:v>
                </c:pt>
                <c:pt idx="14">
                  <c:v>190.9859317102744</c:v>
                </c:pt>
                <c:pt idx="15">
                  <c:v>190.9859317102744</c:v>
                </c:pt>
                <c:pt idx="16">
                  <c:v>190.9859317102744</c:v>
                </c:pt>
                <c:pt idx="17">
                  <c:v>190.9859317102744</c:v>
                </c:pt>
                <c:pt idx="18">
                  <c:v>190.9859317102744</c:v>
                </c:pt>
                <c:pt idx="19">
                  <c:v>190.9859317102744</c:v>
                </c:pt>
                <c:pt idx="20">
                  <c:v>190.9859317102744</c:v>
                </c:pt>
                <c:pt idx="21">
                  <c:v>190.9859317102744</c:v>
                </c:pt>
                <c:pt idx="22">
                  <c:v>190.9859317102744</c:v>
                </c:pt>
                <c:pt idx="23">
                  <c:v>190.9859317102744</c:v>
                </c:pt>
                <c:pt idx="24">
                  <c:v>190.9859317102744</c:v>
                </c:pt>
                <c:pt idx="25">
                  <c:v>190.9859317102744</c:v>
                </c:pt>
                <c:pt idx="26">
                  <c:v>190.9859317102744</c:v>
                </c:pt>
                <c:pt idx="27">
                  <c:v>190.9859317102744</c:v>
                </c:pt>
                <c:pt idx="28">
                  <c:v>190.9859317102744</c:v>
                </c:pt>
                <c:pt idx="29">
                  <c:v>190.9859317102744</c:v>
                </c:pt>
                <c:pt idx="30">
                  <c:v>190.9859317102744</c:v>
                </c:pt>
                <c:pt idx="31">
                  <c:v>190.9859317102744</c:v>
                </c:pt>
                <c:pt idx="32">
                  <c:v>190.9859317102744</c:v>
                </c:pt>
                <c:pt idx="33">
                  <c:v>190.9859317102744</c:v>
                </c:pt>
                <c:pt idx="34">
                  <c:v>190.9859317102744</c:v>
                </c:pt>
                <c:pt idx="35">
                  <c:v>190.9859317102744</c:v>
                </c:pt>
                <c:pt idx="36">
                  <c:v>190.9859317102744</c:v>
                </c:pt>
                <c:pt idx="37">
                  <c:v>190.9859317102744</c:v>
                </c:pt>
                <c:pt idx="38">
                  <c:v>190.9859317102744</c:v>
                </c:pt>
                <c:pt idx="39">
                  <c:v>190.9859317102744</c:v>
                </c:pt>
                <c:pt idx="40">
                  <c:v>190.9859317102744</c:v>
                </c:pt>
                <c:pt idx="41">
                  <c:v>190.9859317102744</c:v>
                </c:pt>
                <c:pt idx="42">
                  <c:v>190.9859317102744</c:v>
                </c:pt>
                <c:pt idx="43">
                  <c:v>190.9859317102744</c:v>
                </c:pt>
                <c:pt idx="44">
                  <c:v>190.9859317102744</c:v>
                </c:pt>
                <c:pt idx="45">
                  <c:v>190.9859317102744</c:v>
                </c:pt>
                <c:pt idx="46">
                  <c:v>190.9859317102744</c:v>
                </c:pt>
                <c:pt idx="47">
                  <c:v>190.9859317102744</c:v>
                </c:pt>
                <c:pt idx="48">
                  <c:v>190.9859317102744</c:v>
                </c:pt>
                <c:pt idx="49">
                  <c:v>190.9859317102744</c:v>
                </c:pt>
                <c:pt idx="50">
                  <c:v>190.9859317102744</c:v>
                </c:pt>
                <c:pt idx="51">
                  <c:v>190.9859317102744</c:v>
                </c:pt>
                <c:pt idx="52">
                  <c:v>190.9859317102744</c:v>
                </c:pt>
                <c:pt idx="53">
                  <c:v>190.9859317102744</c:v>
                </c:pt>
                <c:pt idx="54">
                  <c:v>190.9859317102744</c:v>
                </c:pt>
                <c:pt idx="55">
                  <c:v>190.9859317102744</c:v>
                </c:pt>
                <c:pt idx="56">
                  <c:v>190.9859317102744</c:v>
                </c:pt>
                <c:pt idx="57">
                  <c:v>190.9859317102744</c:v>
                </c:pt>
                <c:pt idx="58">
                  <c:v>190.9859317102744</c:v>
                </c:pt>
                <c:pt idx="59">
                  <c:v>190.9859317102744</c:v>
                </c:pt>
                <c:pt idx="60">
                  <c:v>190.9859317102744</c:v>
                </c:pt>
                <c:pt idx="61">
                  <c:v>190.9859317102744</c:v>
                </c:pt>
                <c:pt idx="62">
                  <c:v>190.9859317102744</c:v>
                </c:pt>
                <c:pt idx="63">
                  <c:v>190.9859317102744</c:v>
                </c:pt>
                <c:pt idx="64">
                  <c:v>190.9859317102744</c:v>
                </c:pt>
                <c:pt idx="65">
                  <c:v>190.9859317102744</c:v>
                </c:pt>
                <c:pt idx="66">
                  <c:v>190.9859317102744</c:v>
                </c:pt>
                <c:pt idx="67">
                  <c:v>186.21128341751685</c:v>
                </c:pt>
                <c:pt idx="68">
                  <c:v>171.88733853924637</c:v>
                </c:pt>
                <c:pt idx="69">
                  <c:v>157.56339366097586</c:v>
                </c:pt>
                <c:pt idx="70">
                  <c:v>143.23944878270541</c:v>
                </c:pt>
                <c:pt idx="71">
                  <c:v>128.91550390443487</c:v>
                </c:pt>
                <c:pt idx="72">
                  <c:v>114.59155902616442</c:v>
                </c:pt>
                <c:pt idx="73">
                  <c:v>100.26761414789392</c:v>
                </c:pt>
                <c:pt idx="74">
                  <c:v>85.943669269623456</c:v>
                </c:pt>
                <c:pt idx="75">
                  <c:v>71.61972439135296</c:v>
                </c:pt>
                <c:pt idx="76">
                  <c:v>57.295779513082472</c:v>
                </c:pt>
                <c:pt idx="77">
                  <c:v>42.971834634811991</c:v>
                </c:pt>
                <c:pt idx="78">
                  <c:v>28.647889756541502</c:v>
                </c:pt>
                <c:pt idx="79">
                  <c:v>14.323944878271016</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yVal>
          <c:smooth val="0"/>
          <c:extLst>
            <c:ext xmlns:c16="http://schemas.microsoft.com/office/drawing/2014/chart" uri="{C3380CC4-5D6E-409C-BE32-E72D297353CC}">
              <c16:uniqueId val="{00000000-8395-41FB-8F70-126E038DD4B0}"/>
            </c:ext>
          </c:extLst>
        </c:ser>
        <c:dLbls>
          <c:showLegendKey val="0"/>
          <c:showVal val="0"/>
          <c:showCatName val="0"/>
          <c:showSerName val="0"/>
          <c:showPercent val="0"/>
          <c:showBubbleSize val="0"/>
        </c:dLbls>
        <c:axId val="100077952"/>
        <c:axId val="100080256"/>
      </c:scatterChart>
      <c:valAx>
        <c:axId val="100077952"/>
        <c:scaling>
          <c:orientation val="minMax"/>
        </c:scaling>
        <c:delete val="0"/>
        <c:axPos val="b"/>
        <c:title>
          <c:tx>
            <c:rich>
              <a:bodyPr/>
              <a:lstStyle/>
              <a:p>
                <a:pPr>
                  <a:defRPr/>
                </a:pPr>
                <a:r>
                  <a:rPr lang="fr-FR"/>
                  <a:t>Temps (s)</a:t>
                </a:r>
              </a:p>
            </c:rich>
          </c:tx>
          <c:overlay val="0"/>
        </c:title>
        <c:numFmt formatCode="General" sourceLinked="1"/>
        <c:majorTickMark val="none"/>
        <c:minorTickMark val="none"/>
        <c:tickLblPos val="nextTo"/>
        <c:crossAx val="100080256"/>
        <c:crosses val="autoZero"/>
        <c:crossBetween val="midCat"/>
      </c:valAx>
      <c:valAx>
        <c:axId val="100080256"/>
        <c:scaling>
          <c:orientation val="minMax"/>
        </c:scaling>
        <c:delete val="0"/>
        <c:axPos val="l"/>
        <c:majorGridlines/>
        <c:title>
          <c:tx>
            <c:rich>
              <a:bodyPr/>
              <a:lstStyle/>
              <a:p>
                <a:pPr>
                  <a:defRPr/>
                </a:pPr>
                <a:r>
                  <a:rPr lang="fr-FR" baseline="0"/>
                  <a:t>Vitesse </a:t>
                </a:r>
                <a:r>
                  <a:rPr lang="el-GR" baseline="0">
                    <a:latin typeface="GreekC"/>
                    <a:cs typeface="GreekC"/>
                  </a:rPr>
                  <a:t>Ω</a:t>
                </a:r>
                <a:r>
                  <a:rPr lang="fr-FR" baseline="0"/>
                  <a:t>tm (tr/min)</a:t>
                </a:r>
                <a:endParaRPr lang="fr-FR"/>
              </a:p>
            </c:rich>
          </c:tx>
          <c:layout>
            <c:manualLayout>
              <c:xMode val="edge"/>
              <c:yMode val="edge"/>
              <c:x val="2.4858752638684527E-2"/>
              <c:y val="0.17465459564995708"/>
            </c:manualLayout>
          </c:layout>
          <c:overlay val="0"/>
        </c:title>
        <c:numFmt formatCode="0.0" sourceLinked="1"/>
        <c:majorTickMark val="none"/>
        <c:minorTickMark val="none"/>
        <c:tickLblPos val="nextTo"/>
        <c:crossAx val="100077952"/>
        <c:crosses val="autoZero"/>
        <c:crossBetween val="midCat"/>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fr-FR" sz="1200"/>
              <a:t>Caractéristique moteur et points de fonctionnement</a:t>
            </a:r>
          </a:p>
        </c:rich>
      </c:tx>
      <c:overlay val="0"/>
    </c:title>
    <c:autoTitleDeleted val="0"/>
    <c:plotArea>
      <c:layout>
        <c:manualLayout>
          <c:layoutTarget val="inner"/>
          <c:xMode val="edge"/>
          <c:yMode val="edge"/>
          <c:x val="0.1885719597550306"/>
          <c:y val="0.26660734419923598"/>
          <c:w val="0.74566426071741032"/>
          <c:h val="0.58339523739312538"/>
        </c:manualLayout>
      </c:layout>
      <c:scatterChart>
        <c:scatterStyle val="lineMarker"/>
        <c:varyColors val="0"/>
        <c:ser>
          <c:idx val="0"/>
          <c:order val="0"/>
          <c:tx>
            <c:v>Caractéristique du moteur sélectionné</c:v>
          </c:tx>
          <c:spPr>
            <a:ln>
              <a:solidFill>
                <a:srgbClr val="7030A0"/>
              </a:solidFill>
            </a:ln>
          </c:spPr>
          <c:marker>
            <c:symbol val="none"/>
          </c:marker>
          <c:xVal>
            <c:numRef>
              <c:f>'Feuille dimensionnement'!$D$162:$D$163</c:f>
              <c:numCache>
                <c:formatCode>General</c:formatCode>
                <c:ptCount val="2"/>
                <c:pt idx="0">
                  <c:v>0</c:v>
                </c:pt>
                <c:pt idx="1">
                  <c:v>15000</c:v>
                </c:pt>
              </c:numCache>
            </c:numRef>
          </c:xVal>
          <c:yVal>
            <c:numRef>
              <c:f>'Feuille dimensionnement'!$E$162:$E$163</c:f>
              <c:numCache>
                <c:formatCode>General</c:formatCode>
                <c:ptCount val="2"/>
                <c:pt idx="0">
                  <c:v>1E-3</c:v>
                </c:pt>
                <c:pt idx="1">
                  <c:v>0</c:v>
                </c:pt>
              </c:numCache>
            </c:numRef>
          </c:yVal>
          <c:smooth val="0"/>
          <c:extLst>
            <c:ext xmlns:c16="http://schemas.microsoft.com/office/drawing/2014/chart" uri="{C3380CC4-5D6E-409C-BE32-E72D297353CC}">
              <c16:uniqueId val="{00000000-884F-4DB3-97AE-3B1A3C3878C6}"/>
            </c:ext>
          </c:extLst>
        </c:ser>
        <c:ser>
          <c:idx val="1"/>
          <c:order val="1"/>
          <c:tx>
            <c:v>Points de fonctionnement moteur dans système</c:v>
          </c:tx>
          <c:spPr>
            <a:ln>
              <a:noFill/>
            </a:ln>
          </c:spPr>
          <c:marker>
            <c:symbol val="diamond"/>
            <c:size val="3"/>
          </c:marker>
          <c:xVal>
            <c:numRef>
              <c:f>'Feuille dimensionnement'!$J$55:$J$155</c:f>
              <c:numCache>
                <c:formatCode>0</c:formatCode>
                <c:ptCount val="101"/>
                <c:pt idx="0">
                  <c:v>0</c:v>
                </c:pt>
                <c:pt idx="1">
                  <c:v>572.95779513082311</c:v>
                </c:pt>
                <c:pt idx="2">
                  <c:v>1145.9155902616462</c:v>
                </c:pt>
                <c:pt idx="3">
                  <c:v>1718.8733853924691</c:v>
                </c:pt>
                <c:pt idx="4">
                  <c:v>2291.8311805232925</c:v>
                </c:pt>
                <c:pt idx="5">
                  <c:v>2864.7889756541158</c:v>
                </c:pt>
                <c:pt idx="6">
                  <c:v>3437.7467707849382</c:v>
                </c:pt>
                <c:pt idx="7">
                  <c:v>4010.704565915762</c:v>
                </c:pt>
                <c:pt idx="8">
                  <c:v>4583.6623610465849</c:v>
                </c:pt>
                <c:pt idx="9">
                  <c:v>5156.6201561774096</c:v>
                </c:pt>
                <c:pt idx="10">
                  <c:v>5729.5779513082334</c:v>
                </c:pt>
                <c:pt idx="11">
                  <c:v>6302.5357464390554</c:v>
                </c:pt>
                <c:pt idx="12">
                  <c:v>6875.4935415698792</c:v>
                </c:pt>
                <c:pt idx="13">
                  <c:v>7448.451336700703</c:v>
                </c:pt>
                <c:pt idx="14">
                  <c:v>7639.4372684109758</c:v>
                </c:pt>
                <c:pt idx="15">
                  <c:v>7639.4372684109758</c:v>
                </c:pt>
                <c:pt idx="16">
                  <c:v>7639.4372684109758</c:v>
                </c:pt>
                <c:pt idx="17">
                  <c:v>7639.4372684109758</c:v>
                </c:pt>
                <c:pt idx="18">
                  <c:v>7639.4372684109758</c:v>
                </c:pt>
                <c:pt idx="19">
                  <c:v>7639.4372684109758</c:v>
                </c:pt>
                <c:pt idx="20">
                  <c:v>7639.4372684109758</c:v>
                </c:pt>
                <c:pt idx="21">
                  <c:v>7639.4372684109758</c:v>
                </c:pt>
                <c:pt idx="22">
                  <c:v>7639.4372684109758</c:v>
                </c:pt>
                <c:pt idx="23">
                  <c:v>7639.4372684109758</c:v>
                </c:pt>
                <c:pt idx="24">
                  <c:v>7639.4372684109758</c:v>
                </c:pt>
                <c:pt idx="25">
                  <c:v>7639.4372684109758</c:v>
                </c:pt>
                <c:pt idx="26">
                  <c:v>7639.4372684109758</c:v>
                </c:pt>
                <c:pt idx="27">
                  <c:v>7639.4372684109758</c:v>
                </c:pt>
                <c:pt idx="28">
                  <c:v>7639.4372684109758</c:v>
                </c:pt>
                <c:pt idx="29">
                  <c:v>7639.4372684109758</c:v>
                </c:pt>
                <c:pt idx="30">
                  <c:v>7639.4372684109758</c:v>
                </c:pt>
                <c:pt idx="31">
                  <c:v>7639.4372684109758</c:v>
                </c:pt>
                <c:pt idx="32">
                  <c:v>7639.4372684109758</c:v>
                </c:pt>
                <c:pt idx="33">
                  <c:v>7639.4372684109758</c:v>
                </c:pt>
                <c:pt idx="34">
                  <c:v>7639.4372684109758</c:v>
                </c:pt>
                <c:pt idx="35">
                  <c:v>7639.4372684109758</c:v>
                </c:pt>
                <c:pt idx="36">
                  <c:v>7639.4372684109758</c:v>
                </c:pt>
                <c:pt idx="37">
                  <c:v>7639.4372684109758</c:v>
                </c:pt>
                <c:pt idx="38">
                  <c:v>7639.4372684109758</c:v>
                </c:pt>
                <c:pt idx="39">
                  <c:v>7639.4372684109758</c:v>
                </c:pt>
                <c:pt idx="40">
                  <c:v>7639.4372684109758</c:v>
                </c:pt>
                <c:pt idx="41">
                  <c:v>7639.4372684109758</c:v>
                </c:pt>
                <c:pt idx="42">
                  <c:v>7639.4372684109758</c:v>
                </c:pt>
                <c:pt idx="43">
                  <c:v>7639.4372684109758</c:v>
                </c:pt>
                <c:pt idx="44">
                  <c:v>7639.4372684109758</c:v>
                </c:pt>
                <c:pt idx="45">
                  <c:v>7639.4372684109758</c:v>
                </c:pt>
                <c:pt idx="46">
                  <c:v>7639.4372684109758</c:v>
                </c:pt>
                <c:pt idx="47">
                  <c:v>7639.4372684109758</c:v>
                </c:pt>
                <c:pt idx="48">
                  <c:v>7639.4372684109758</c:v>
                </c:pt>
                <c:pt idx="49">
                  <c:v>7639.4372684109758</c:v>
                </c:pt>
                <c:pt idx="50">
                  <c:v>7639.4372684109758</c:v>
                </c:pt>
                <c:pt idx="51">
                  <c:v>7639.4372684109758</c:v>
                </c:pt>
                <c:pt idx="52">
                  <c:v>7639.4372684109758</c:v>
                </c:pt>
                <c:pt idx="53">
                  <c:v>7639.4372684109758</c:v>
                </c:pt>
                <c:pt idx="54">
                  <c:v>7639.4372684109758</c:v>
                </c:pt>
                <c:pt idx="55">
                  <c:v>7639.4372684109758</c:v>
                </c:pt>
                <c:pt idx="56">
                  <c:v>7639.4372684109758</c:v>
                </c:pt>
                <c:pt idx="57">
                  <c:v>7639.4372684109758</c:v>
                </c:pt>
                <c:pt idx="58">
                  <c:v>7639.4372684109758</c:v>
                </c:pt>
                <c:pt idx="59">
                  <c:v>7639.4372684109758</c:v>
                </c:pt>
                <c:pt idx="60">
                  <c:v>7639.4372684109758</c:v>
                </c:pt>
                <c:pt idx="61">
                  <c:v>7639.4372684109758</c:v>
                </c:pt>
                <c:pt idx="62">
                  <c:v>7639.4372684109758</c:v>
                </c:pt>
                <c:pt idx="63">
                  <c:v>7639.4372684109758</c:v>
                </c:pt>
                <c:pt idx="64">
                  <c:v>7639.4372684109758</c:v>
                </c:pt>
                <c:pt idx="65">
                  <c:v>7639.4372684109758</c:v>
                </c:pt>
                <c:pt idx="66">
                  <c:v>7639.4372684109758</c:v>
                </c:pt>
                <c:pt idx="67">
                  <c:v>7448.4513367006739</c:v>
                </c:pt>
                <c:pt idx="68">
                  <c:v>6875.4935415698546</c:v>
                </c:pt>
                <c:pt idx="69">
                  <c:v>6302.5357464390345</c:v>
                </c:pt>
                <c:pt idx="70">
                  <c:v>5729.5779513082161</c:v>
                </c:pt>
                <c:pt idx="71">
                  <c:v>5156.6201561773942</c:v>
                </c:pt>
                <c:pt idx="72">
                  <c:v>4583.6623610465767</c:v>
                </c:pt>
                <c:pt idx="73">
                  <c:v>4010.7045659157566</c:v>
                </c:pt>
                <c:pt idx="74">
                  <c:v>3437.7467707849382</c:v>
                </c:pt>
                <c:pt idx="75">
                  <c:v>2864.7889756541181</c:v>
                </c:pt>
                <c:pt idx="76">
                  <c:v>2291.8311805232988</c:v>
                </c:pt>
                <c:pt idx="77">
                  <c:v>1718.8733853924796</c:v>
                </c:pt>
                <c:pt idx="78">
                  <c:v>1145.9155902616601</c:v>
                </c:pt>
                <c:pt idx="79">
                  <c:v>572.95779513084062</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xVal>
          <c:yVal>
            <c:numRef>
              <c:f>'Feuille dimensionnement'!$K$55:$K$155</c:f>
              <c:numCache>
                <c:formatCode>0.0000</c:formatCode>
                <c:ptCount val="101"/>
                <c:pt idx="0">
                  <c:v>5.8479532163742691E-4</c:v>
                </c:pt>
                <c:pt idx="1">
                  <c:v>5.8479532163742691E-4</c:v>
                </c:pt>
                <c:pt idx="2">
                  <c:v>5.8479532163742691E-4</c:v>
                </c:pt>
                <c:pt idx="3">
                  <c:v>5.8479532163742713E-4</c:v>
                </c:pt>
                <c:pt idx="4">
                  <c:v>5.8479532163742691E-4</c:v>
                </c:pt>
                <c:pt idx="5">
                  <c:v>5.8479532163742669E-4</c:v>
                </c:pt>
                <c:pt idx="6">
                  <c:v>5.8479532163742724E-4</c:v>
                </c:pt>
                <c:pt idx="7">
                  <c:v>5.8479532163742691E-4</c:v>
                </c:pt>
                <c:pt idx="8">
                  <c:v>5.8479532163742691E-4</c:v>
                </c:pt>
                <c:pt idx="9">
                  <c:v>5.8479532163742691E-4</c:v>
                </c:pt>
                <c:pt idx="10">
                  <c:v>5.8479532163742691E-4</c:v>
                </c:pt>
                <c:pt idx="11">
                  <c:v>5.8479532163742691E-4</c:v>
                </c:pt>
                <c:pt idx="12">
                  <c:v>5.8479532163742691E-4</c:v>
                </c:pt>
                <c:pt idx="13">
                  <c:v>3.8986354775828361E-4</c:v>
                </c:pt>
                <c:pt idx="14">
                  <c:v>2.9239766081871346E-4</c:v>
                </c:pt>
                <c:pt idx="15">
                  <c:v>2.9239766081871346E-4</c:v>
                </c:pt>
                <c:pt idx="16">
                  <c:v>2.9239766081871346E-4</c:v>
                </c:pt>
                <c:pt idx="17">
                  <c:v>2.9239766081871346E-4</c:v>
                </c:pt>
                <c:pt idx="18">
                  <c:v>2.9239766081871346E-4</c:v>
                </c:pt>
                <c:pt idx="19">
                  <c:v>2.9239766081871346E-4</c:v>
                </c:pt>
                <c:pt idx="20">
                  <c:v>2.9239766081871346E-4</c:v>
                </c:pt>
                <c:pt idx="21">
                  <c:v>2.9239766081871346E-4</c:v>
                </c:pt>
                <c:pt idx="22">
                  <c:v>2.9239766081871346E-4</c:v>
                </c:pt>
                <c:pt idx="23">
                  <c:v>2.9239766081871346E-4</c:v>
                </c:pt>
                <c:pt idx="24">
                  <c:v>2.9239766081871346E-4</c:v>
                </c:pt>
                <c:pt idx="25">
                  <c:v>2.9239766081871346E-4</c:v>
                </c:pt>
                <c:pt idx="26">
                  <c:v>2.9239766081871346E-4</c:v>
                </c:pt>
                <c:pt idx="27">
                  <c:v>2.9239766081871346E-4</c:v>
                </c:pt>
                <c:pt idx="28">
                  <c:v>2.9239766081871346E-4</c:v>
                </c:pt>
                <c:pt idx="29">
                  <c:v>2.9239766081871346E-4</c:v>
                </c:pt>
                <c:pt idx="30">
                  <c:v>2.9239766081871346E-4</c:v>
                </c:pt>
                <c:pt idx="31">
                  <c:v>2.9239766081871346E-4</c:v>
                </c:pt>
                <c:pt idx="32">
                  <c:v>2.9239766081871346E-4</c:v>
                </c:pt>
                <c:pt idx="33">
                  <c:v>2.9239766081871346E-4</c:v>
                </c:pt>
                <c:pt idx="34">
                  <c:v>2.9239766081871346E-4</c:v>
                </c:pt>
                <c:pt idx="35">
                  <c:v>2.9239766081871346E-4</c:v>
                </c:pt>
                <c:pt idx="36">
                  <c:v>2.9239766081871346E-4</c:v>
                </c:pt>
                <c:pt idx="37">
                  <c:v>2.9239766081871346E-4</c:v>
                </c:pt>
                <c:pt idx="38">
                  <c:v>2.9239766081871346E-4</c:v>
                </c:pt>
                <c:pt idx="39">
                  <c:v>2.9239766081871346E-4</c:v>
                </c:pt>
                <c:pt idx="40">
                  <c:v>2.9239766081871346E-4</c:v>
                </c:pt>
                <c:pt idx="41">
                  <c:v>2.9239766081871346E-4</c:v>
                </c:pt>
                <c:pt idx="42">
                  <c:v>2.9239766081871346E-4</c:v>
                </c:pt>
                <c:pt idx="43">
                  <c:v>2.9239766081871346E-4</c:v>
                </c:pt>
                <c:pt idx="44">
                  <c:v>2.9239766081871346E-4</c:v>
                </c:pt>
                <c:pt idx="45">
                  <c:v>2.9239766081871346E-4</c:v>
                </c:pt>
                <c:pt idx="46">
                  <c:v>2.9239766081871346E-4</c:v>
                </c:pt>
                <c:pt idx="47">
                  <c:v>2.9239766081871346E-4</c:v>
                </c:pt>
                <c:pt idx="48">
                  <c:v>2.9239766081871346E-4</c:v>
                </c:pt>
                <c:pt idx="49">
                  <c:v>2.9239766081871346E-4</c:v>
                </c:pt>
                <c:pt idx="50">
                  <c:v>2.9239766081871346E-4</c:v>
                </c:pt>
                <c:pt idx="51">
                  <c:v>2.9239766081871346E-4</c:v>
                </c:pt>
                <c:pt idx="52">
                  <c:v>2.9239766081871346E-4</c:v>
                </c:pt>
                <c:pt idx="53">
                  <c:v>2.9239766081871346E-4</c:v>
                </c:pt>
                <c:pt idx="54">
                  <c:v>2.9239766081871346E-4</c:v>
                </c:pt>
                <c:pt idx="55">
                  <c:v>2.9239766081871346E-4</c:v>
                </c:pt>
                <c:pt idx="56">
                  <c:v>2.9239766081871346E-4</c:v>
                </c:pt>
                <c:pt idx="57">
                  <c:v>2.9239766081871346E-4</c:v>
                </c:pt>
                <c:pt idx="58">
                  <c:v>2.9239766081871346E-4</c:v>
                </c:pt>
                <c:pt idx="59">
                  <c:v>2.9239766081871346E-4</c:v>
                </c:pt>
                <c:pt idx="60">
                  <c:v>2.9239766081871346E-4</c:v>
                </c:pt>
                <c:pt idx="61">
                  <c:v>2.9239766081871346E-4</c:v>
                </c:pt>
                <c:pt idx="62">
                  <c:v>2.9239766081871346E-4</c:v>
                </c:pt>
                <c:pt idx="63">
                  <c:v>2.9239766081871346E-4</c:v>
                </c:pt>
                <c:pt idx="64">
                  <c:v>2.9239766081871346E-4</c:v>
                </c:pt>
                <c:pt idx="65">
                  <c:v>2.9239766081871346E-4</c:v>
                </c:pt>
                <c:pt idx="66">
                  <c:v>1.9493177387912825E-4</c:v>
                </c:pt>
                <c:pt idx="67">
                  <c:v>0</c:v>
                </c:pt>
                <c:pt idx="68">
                  <c:v>0</c:v>
                </c:pt>
                <c:pt idx="69">
                  <c:v>0</c:v>
                </c:pt>
                <c:pt idx="70">
                  <c:v>5.1940258461995629E-19</c:v>
                </c:pt>
                <c:pt idx="71">
                  <c:v>2.5970129230997814E-19</c:v>
                </c:pt>
                <c:pt idx="72">
                  <c:v>0</c:v>
                </c:pt>
                <c:pt idx="73">
                  <c:v>2.5970129230997814E-19</c:v>
                </c:pt>
                <c:pt idx="74">
                  <c:v>0</c:v>
                </c:pt>
                <c:pt idx="75">
                  <c:v>0</c:v>
                </c:pt>
                <c:pt idx="76">
                  <c:v>0</c:v>
                </c:pt>
                <c:pt idx="77">
                  <c:v>0</c:v>
                </c:pt>
                <c:pt idx="78">
                  <c:v>0</c:v>
                </c:pt>
                <c:pt idx="79">
                  <c:v>1.0842528953941589E-17</c:v>
                </c:pt>
                <c:pt idx="80">
                  <c:v>2.9239766081871346E-4</c:v>
                </c:pt>
                <c:pt idx="81">
                  <c:v>2.9239766081871346E-4</c:v>
                </c:pt>
                <c:pt idx="82">
                  <c:v>2.9239766081871346E-4</c:v>
                </c:pt>
                <c:pt idx="83">
                  <c:v>2.9239766081871346E-4</c:v>
                </c:pt>
                <c:pt idx="84">
                  <c:v>2.9239766081871346E-4</c:v>
                </c:pt>
                <c:pt idx="85">
                  <c:v>2.9239766081871346E-4</c:v>
                </c:pt>
                <c:pt idx="86">
                  <c:v>2.9239766081871346E-4</c:v>
                </c:pt>
                <c:pt idx="87">
                  <c:v>2.9239766081871346E-4</c:v>
                </c:pt>
                <c:pt idx="88">
                  <c:v>2.9239766081871346E-4</c:v>
                </c:pt>
                <c:pt idx="89">
                  <c:v>2.9239766081871346E-4</c:v>
                </c:pt>
                <c:pt idx="90">
                  <c:v>2.9239766081871346E-4</c:v>
                </c:pt>
                <c:pt idx="91">
                  <c:v>2.9239766081871346E-4</c:v>
                </c:pt>
                <c:pt idx="92">
                  <c:v>2.9239766081871346E-4</c:v>
                </c:pt>
                <c:pt idx="93">
                  <c:v>2.9239766081871346E-4</c:v>
                </c:pt>
                <c:pt idx="94">
                  <c:v>2.9239766081871346E-4</c:v>
                </c:pt>
                <c:pt idx="95">
                  <c:v>2.9239766081871346E-4</c:v>
                </c:pt>
                <c:pt idx="96">
                  <c:v>2.9239766081871346E-4</c:v>
                </c:pt>
                <c:pt idx="97">
                  <c:v>2.9239766081871346E-4</c:v>
                </c:pt>
                <c:pt idx="98">
                  <c:v>2.9239766081871346E-4</c:v>
                </c:pt>
                <c:pt idx="99">
                  <c:v>2.9239766081871346E-4</c:v>
                </c:pt>
                <c:pt idx="100">
                  <c:v>2.9239766081871346E-4</c:v>
                </c:pt>
              </c:numCache>
            </c:numRef>
          </c:yVal>
          <c:smooth val="0"/>
          <c:extLst>
            <c:ext xmlns:c16="http://schemas.microsoft.com/office/drawing/2014/chart" uri="{C3380CC4-5D6E-409C-BE32-E72D297353CC}">
              <c16:uniqueId val="{00000001-884F-4DB3-97AE-3B1A3C3878C6}"/>
            </c:ext>
          </c:extLst>
        </c:ser>
        <c:dLbls>
          <c:showLegendKey val="0"/>
          <c:showVal val="0"/>
          <c:showCatName val="0"/>
          <c:showSerName val="0"/>
          <c:showPercent val="0"/>
          <c:showBubbleSize val="0"/>
        </c:dLbls>
        <c:axId val="100097408"/>
        <c:axId val="100099584"/>
      </c:scatterChart>
      <c:valAx>
        <c:axId val="100097408"/>
        <c:scaling>
          <c:orientation val="minMax"/>
        </c:scaling>
        <c:delete val="0"/>
        <c:axPos val="b"/>
        <c:title>
          <c:tx>
            <c:rich>
              <a:bodyPr/>
              <a:lstStyle/>
              <a:p>
                <a:pPr>
                  <a:defRPr/>
                </a:pPr>
                <a:r>
                  <a:rPr lang="fr-FR"/>
                  <a:t>Vitesse de rotation moteur </a:t>
                </a:r>
                <a:r>
                  <a:rPr lang="el-GR">
                    <a:latin typeface="GreekC"/>
                    <a:cs typeface="GreekC"/>
                  </a:rPr>
                  <a:t>Ω</a:t>
                </a:r>
                <a:r>
                  <a:rPr lang="fr-FR">
                    <a:latin typeface="+mn-lt"/>
                    <a:cs typeface="GreekC"/>
                  </a:rPr>
                  <a:t>m (tr/min)</a:t>
                </a:r>
                <a:endParaRPr lang="fr-FR">
                  <a:latin typeface="+mn-lt"/>
                </a:endParaRPr>
              </a:p>
            </c:rich>
          </c:tx>
          <c:overlay val="0"/>
        </c:title>
        <c:numFmt formatCode="General" sourceLinked="1"/>
        <c:majorTickMark val="out"/>
        <c:minorTickMark val="none"/>
        <c:tickLblPos val="nextTo"/>
        <c:crossAx val="100099584"/>
        <c:crosses val="autoZero"/>
        <c:crossBetween val="midCat"/>
      </c:valAx>
      <c:valAx>
        <c:axId val="100099584"/>
        <c:scaling>
          <c:orientation val="minMax"/>
        </c:scaling>
        <c:delete val="0"/>
        <c:axPos val="l"/>
        <c:majorGridlines/>
        <c:title>
          <c:tx>
            <c:rich>
              <a:bodyPr rot="-5400000" vert="horz"/>
              <a:lstStyle/>
              <a:p>
                <a:pPr>
                  <a:defRPr/>
                </a:pPr>
                <a:r>
                  <a:rPr lang="fr-FR"/>
                  <a:t>Couple moteur Cm (N.m)</a:t>
                </a:r>
              </a:p>
            </c:rich>
          </c:tx>
          <c:overlay val="0"/>
        </c:title>
        <c:numFmt formatCode="General" sourceLinked="1"/>
        <c:majorTickMark val="out"/>
        <c:minorTickMark val="none"/>
        <c:tickLblPos val="nextTo"/>
        <c:crossAx val="100097408"/>
        <c:crosses val="autoZero"/>
        <c:crossBetween val="midCat"/>
      </c:valAx>
    </c:plotArea>
    <c:legend>
      <c:legendPos val="t"/>
      <c:layout>
        <c:manualLayout>
          <c:xMode val="edge"/>
          <c:yMode val="edge"/>
          <c:x val="0.25747834645669293"/>
          <c:y val="0.10486114933696024"/>
          <c:w val="0.50170975503062121"/>
          <c:h val="0.13333272338333632"/>
        </c:manualLayout>
      </c:layout>
      <c:overlay val="0"/>
      <c:txPr>
        <a:bodyPr/>
        <a:lstStyle/>
        <a:p>
          <a:pPr>
            <a:defRPr sz="800"/>
          </a:pPr>
          <a:endParaRPr lang="fr-FR"/>
        </a:p>
      </c:txPr>
    </c:legend>
    <c:plotVisOnly val="1"/>
    <c:dispBlanksAs val="gap"/>
    <c:showDLblsOverMax val="0"/>
  </c:chart>
  <c:printSettings>
    <c:headerFooter/>
    <c:pageMargins b="0.75" l="0.7" r="0.7" t="0.75" header="0.3" footer="0.3"/>
    <c:pageSetup/>
  </c:printSettings>
</c:chartSpace>
</file>

<file path=xl/diagrams/colors1.xml><?xml version="1.0" encoding="utf-8"?>
<dgm:colorsDef xmlns:dgm="http://schemas.openxmlformats.org/drawingml/2006/diagram" xmlns:a="http://schemas.openxmlformats.org/drawingml/2006/main" uniqueId="urn:microsoft.com/office/officeart/2005/8/colors/accent0_2">
  <dgm:title val=""/>
  <dgm:desc val=""/>
  <dgm:catLst>
    <dgm:cat type="mainScheme" pri="10200"/>
  </dgm:catLst>
  <dgm:styleLbl name="node0">
    <dgm:fillClrLst meth="repeat">
      <a:schemeClr val="lt1"/>
    </dgm:fillClrLst>
    <dgm:linClrLst meth="repeat">
      <a:schemeClr val="dk2">
        <a:shade val="80000"/>
      </a:schemeClr>
    </dgm:linClrLst>
    <dgm:effectClrLst/>
    <dgm:txLinClrLst/>
    <dgm:txFillClrLst meth="repeat">
      <a:schemeClr val="dk2"/>
    </dgm:txFillClrLst>
    <dgm:txEffectClrLst/>
  </dgm:styleLbl>
  <dgm:styleLbl name="node1">
    <dgm:fillClrLst meth="repeat">
      <a:schemeClr val="lt1"/>
    </dgm:fillClrLst>
    <dgm:linClrLst meth="repeat">
      <a:schemeClr val="dk2">
        <a:shade val="80000"/>
      </a:schemeClr>
    </dgm:linClrLst>
    <dgm:effectClrLst/>
    <dgm:txLinClrLst/>
    <dgm:txFillClrLst meth="repeat">
      <a:schemeClr val="dk2"/>
    </dgm:txFillClrLst>
    <dgm:txEffectClrLst/>
  </dgm:styleLbl>
  <dgm:styleLbl name="alignNode1">
    <dgm:fillClrLst meth="repeat">
      <a:schemeClr val="lt1"/>
    </dgm:fillClrLst>
    <dgm:linClrLst meth="repeat">
      <a:schemeClr val="dk2">
        <a:shade val="80000"/>
      </a:schemeClr>
    </dgm:linClrLst>
    <dgm:effectClrLst/>
    <dgm:txLinClrLst/>
    <dgm:txFillClrLst meth="repeat">
      <a:schemeClr val="dk2"/>
    </dgm:txFillClrLst>
    <dgm:txEffectClrLst/>
  </dgm:styleLbl>
  <dgm:styleLbl name="lnNode1">
    <dgm:fillClrLst meth="repeat">
      <a:schemeClr val="lt1"/>
    </dgm:fillClrLst>
    <dgm:linClrLst meth="repeat">
      <a:schemeClr val="dk2">
        <a:shade val="80000"/>
      </a:schemeClr>
    </dgm:linClrLst>
    <dgm:effectClrLst/>
    <dgm:txLinClrLst/>
    <dgm:txFillClrLst meth="repeat">
      <a:schemeClr val="dk2"/>
    </dgm:txFillClrLst>
    <dgm:txEffectClrLst/>
  </dgm:styleLbl>
  <dgm:styleLbl name="vennNode1">
    <dgm:fillClrLst meth="repeat">
      <a:schemeClr val="lt1">
        <a:alpha val="50000"/>
      </a:schemeClr>
    </dgm:fillClrLst>
    <dgm:linClrLst meth="repeat">
      <a:schemeClr val="dk2">
        <a:shade val="80000"/>
      </a:schemeClr>
    </dgm:linClrLst>
    <dgm:effectClrLst/>
    <dgm:txLinClrLst/>
    <dgm:txFillClrLst/>
    <dgm:txEffectClrLst/>
  </dgm:styleLbl>
  <dgm:styleLbl name="node2">
    <dgm:fillClrLst meth="repeat">
      <a:schemeClr val="lt1"/>
    </dgm:fillClrLst>
    <dgm:linClrLst meth="repeat">
      <a:schemeClr val="dk2">
        <a:shade val="80000"/>
      </a:schemeClr>
    </dgm:linClrLst>
    <dgm:effectClrLst/>
    <dgm:txLinClrLst/>
    <dgm:txFillClrLst meth="repeat">
      <a:schemeClr val="dk2"/>
    </dgm:txFillClrLst>
    <dgm:txEffectClrLst/>
  </dgm:styleLbl>
  <dgm:styleLbl name="node3">
    <dgm:fillClrLst meth="repeat">
      <a:schemeClr val="lt1"/>
    </dgm:fillClrLst>
    <dgm:linClrLst meth="repeat">
      <a:schemeClr val="dk2">
        <a:shade val="80000"/>
      </a:schemeClr>
    </dgm:linClrLst>
    <dgm:effectClrLst/>
    <dgm:txLinClrLst/>
    <dgm:txFillClrLst meth="repeat">
      <a:schemeClr val="dk2"/>
    </dgm:txFillClrLst>
    <dgm:txEffectClrLst/>
  </dgm:styleLbl>
  <dgm:styleLbl name="node4">
    <dgm:fillClrLst meth="repeat">
      <a:schemeClr val="lt1"/>
    </dgm:fillClrLst>
    <dgm:linClrLst meth="repeat">
      <a:schemeClr val="dk2">
        <a:shade val="80000"/>
      </a:schemeClr>
    </dgm:linClrLst>
    <dgm:effectClrLst/>
    <dgm:txLinClrLst/>
    <dgm:txFillClrLst meth="repeat">
      <a:schemeClr val="dk2"/>
    </dgm:txFillClrLst>
    <dgm:txEffectClrLst/>
  </dgm:styleLbl>
  <dgm:styleLbl name="fgImgPlace1">
    <dgm:fillClrLst meth="repeat">
      <a:schemeClr val="dk2">
        <a:tint val="40000"/>
      </a:schemeClr>
    </dgm:fillClrLst>
    <dgm:linClrLst meth="repeat">
      <a:schemeClr val="dk2">
        <a:shade val="80000"/>
      </a:schemeClr>
    </dgm:linClrLst>
    <dgm:effectClrLst/>
    <dgm:txLinClrLst/>
    <dgm:txFillClrLst meth="repeat">
      <a:schemeClr val="lt1"/>
    </dgm:txFillClrLst>
    <dgm:txEffectClrLst/>
  </dgm:styleLbl>
  <dgm:styleLbl name="alignImgPlace1">
    <dgm:fillClrLst meth="repeat">
      <a:schemeClr val="dk2">
        <a:tint val="40000"/>
      </a:schemeClr>
    </dgm:fillClrLst>
    <dgm:linClrLst meth="repeat">
      <a:schemeClr val="dk2">
        <a:shade val="80000"/>
      </a:schemeClr>
    </dgm:linClrLst>
    <dgm:effectClrLst/>
    <dgm:txLinClrLst/>
    <dgm:txFillClrLst meth="repeat">
      <a:schemeClr val="lt1"/>
    </dgm:txFillClrLst>
    <dgm:txEffectClrLst/>
  </dgm:styleLbl>
  <dgm:styleLbl name="bgImgPlace1">
    <dgm:fillClrLst meth="repeat">
      <a:schemeClr val="dk2">
        <a:tint val="40000"/>
      </a:schemeClr>
    </dgm:fillClrLst>
    <dgm:linClrLst meth="repeat">
      <a:schemeClr val="dk2">
        <a:shade val="80000"/>
      </a:schemeClr>
    </dgm:linClrLst>
    <dgm:effectClrLst/>
    <dgm:txLinClrLst/>
    <dgm:txFillClrLst meth="repeat">
      <a:schemeClr val="lt1"/>
    </dgm:txFillClrLst>
    <dgm:txEffectClrLst/>
  </dgm:styleLbl>
  <dgm:styleLbl name="sibTrans2D1">
    <dgm:fillClrLst meth="repeat">
      <a:schemeClr val="dk2">
        <a:tint val="60000"/>
      </a:schemeClr>
    </dgm:fillClrLst>
    <dgm:linClrLst meth="repeat">
      <a:schemeClr val="dk2">
        <a:tint val="60000"/>
      </a:schemeClr>
    </dgm:linClrLst>
    <dgm:effectClrLst/>
    <dgm:txLinClrLst/>
    <dgm:txFillClrLst meth="repeat">
      <a:schemeClr val="dk2"/>
    </dgm:txFillClrLst>
    <dgm:txEffectClrLst/>
  </dgm:styleLbl>
  <dgm:styleLbl name="fgSibTrans2D1">
    <dgm:fillClrLst meth="repeat">
      <a:schemeClr val="dk2">
        <a:tint val="60000"/>
      </a:schemeClr>
    </dgm:fillClrLst>
    <dgm:linClrLst meth="repeat">
      <a:schemeClr val="dk2">
        <a:tint val="60000"/>
      </a:schemeClr>
    </dgm:linClrLst>
    <dgm:effectClrLst/>
    <dgm:txLinClrLst/>
    <dgm:txFillClrLst meth="repeat">
      <a:schemeClr val="dk2"/>
    </dgm:txFillClrLst>
    <dgm:txEffectClrLst/>
  </dgm:styleLbl>
  <dgm:styleLbl name="bgSibTrans2D1">
    <dgm:fillClrLst meth="repeat">
      <a:schemeClr val="dk2">
        <a:tint val="60000"/>
      </a:schemeClr>
    </dgm:fillClrLst>
    <dgm:linClrLst meth="repeat">
      <a:schemeClr val="dk2">
        <a:tint val="60000"/>
      </a:schemeClr>
    </dgm:linClrLst>
    <dgm:effectClrLst/>
    <dgm:txLinClrLst/>
    <dgm:txFillClrLst meth="repeat">
      <a:schemeClr val="dk2"/>
    </dgm:txFillClrLst>
    <dgm:txEffectClrLst/>
  </dgm:styleLbl>
  <dgm:styleLbl name="sibTrans1D1">
    <dgm:fillClrLst meth="repeat">
      <a:schemeClr val="dk2"/>
    </dgm:fillClrLst>
    <dgm:linClrLst meth="repeat">
      <a:schemeClr val="dk2"/>
    </dgm:linClrLst>
    <dgm:effectClrLst/>
    <dgm:txLinClrLst/>
    <dgm:txFillClrLst meth="repeat">
      <a:schemeClr val="tx1"/>
    </dgm:txFillClrLst>
    <dgm:txEffectClrLst/>
  </dgm:styleLbl>
  <dgm:styleLbl name="callout">
    <dgm:fillClrLst meth="repeat">
      <a:schemeClr val="dk2"/>
    </dgm:fillClrLst>
    <dgm:linClrLst meth="repeat">
      <a:schemeClr val="dk2"/>
    </dgm:linClrLst>
    <dgm:effectClrLst/>
    <dgm:txLinClrLst/>
    <dgm:txFillClrLst meth="repeat">
      <a:schemeClr val="tx1"/>
    </dgm:txFillClrLst>
    <dgm:txEffectClrLst/>
  </dgm:styleLbl>
  <dgm:styleLbl name="asst0">
    <dgm:fillClrLst meth="repeat">
      <a:schemeClr val="lt1"/>
    </dgm:fillClrLst>
    <dgm:linClrLst meth="repeat">
      <a:schemeClr val="dk2">
        <a:shade val="80000"/>
      </a:schemeClr>
    </dgm:linClrLst>
    <dgm:effectClrLst/>
    <dgm:txLinClrLst/>
    <dgm:txFillClrLst meth="repeat">
      <a:schemeClr val="dk2"/>
    </dgm:txFillClrLst>
    <dgm:txEffectClrLst/>
  </dgm:styleLbl>
  <dgm:styleLbl name="asst1">
    <dgm:fillClrLst meth="repeat">
      <a:schemeClr val="lt1"/>
    </dgm:fillClrLst>
    <dgm:linClrLst meth="repeat">
      <a:schemeClr val="dk2">
        <a:shade val="80000"/>
      </a:schemeClr>
    </dgm:linClrLst>
    <dgm:effectClrLst/>
    <dgm:txLinClrLst/>
    <dgm:txFillClrLst meth="repeat">
      <a:schemeClr val="dk2"/>
    </dgm:txFillClrLst>
    <dgm:txEffectClrLst/>
  </dgm:styleLbl>
  <dgm:styleLbl name="asst2">
    <dgm:fillClrLst meth="repeat">
      <a:schemeClr val="lt1"/>
    </dgm:fillClrLst>
    <dgm:linClrLst meth="repeat">
      <a:schemeClr val="dk2">
        <a:shade val="80000"/>
      </a:schemeClr>
    </dgm:linClrLst>
    <dgm:effectClrLst/>
    <dgm:txLinClrLst/>
    <dgm:txFillClrLst meth="repeat">
      <a:schemeClr val="dk2"/>
    </dgm:txFillClrLst>
    <dgm:txEffectClrLst/>
  </dgm:styleLbl>
  <dgm:styleLbl name="asst3">
    <dgm:fillClrLst meth="repeat">
      <a:schemeClr val="lt1"/>
    </dgm:fillClrLst>
    <dgm:linClrLst meth="repeat">
      <a:schemeClr val="dk2">
        <a:shade val="80000"/>
      </a:schemeClr>
    </dgm:linClrLst>
    <dgm:effectClrLst/>
    <dgm:txLinClrLst/>
    <dgm:txFillClrLst meth="repeat">
      <a:schemeClr val="dk2"/>
    </dgm:txFillClrLst>
    <dgm:txEffectClrLst/>
  </dgm:styleLbl>
  <dgm:styleLbl name="asst4">
    <dgm:fillClrLst meth="repeat">
      <a:schemeClr val="lt1"/>
    </dgm:fillClrLst>
    <dgm:linClrLst meth="repeat">
      <a:schemeClr val="dk2">
        <a:shade val="80000"/>
      </a:schemeClr>
    </dgm:linClrLst>
    <dgm:effectClrLst/>
    <dgm:txLinClrLst/>
    <dgm:txFillClrLst meth="repeat">
      <a:schemeClr val="dk2"/>
    </dgm:txFillClrLst>
    <dgm:txEffectClrLst/>
  </dgm:styleLbl>
  <dgm:styleLbl name="parChTrans2D1">
    <dgm:fillClrLst meth="repeat">
      <a:schemeClr val="dk2">
        <a:tint val="60000"/>
      </a:schemeClr>
    </dgm:fillClrLst>
    <dgm:linClrLst meth="repeat">
      <a:schemeClr val="dk2">
        <a:tint val="60000"/>
      </a:schemeClr>
    </dgm:linClrLst>
    <dgm:effectClrLst/>
    <dgm:txLinClrLst/>
    <dgm:txFillClrLst/>
    <dgm:txEffectClrLst/>
  </dgm:styleLbl>
  <dgm:styleLbl name="parChTrans2D2">
    <dgm:fillClrLst meth="repeat">
      <a:schemeClr val="dk2"/>
    </dgm:fillClrLst>
    <dgm:linClrLst meth="repeat">
      <a:schemeClr val="dk2"/>
    </dgm:linClrLst>
    <dgm:effectClrLst/>
    <dgm:txLinClrLst/>
    <dgm:txFillClrLst/>
    <dgm:txEffectClrLst/>
  </dgm:styleLbl>
  <dgm:styleLbl name="parChTrans2D3">
    <dgm:fillClrLst meth="repeat">
      <a:schemeClr val="dk2"/>
    </dgm:fillClrLst>
    <dgm:linClrLst meth="repeat">
      <a:schemeClr val="dk2"/>
    </dgm:linClrLst>
    <dgm:effectClrLst/>
    <dgm:txLinClrLst/>
    <dgm:txFillClrLst/>
    <dgm:txEffectClrLst/>
  </dgm:styleLbl>
  <dgm:styleLbl name="parChTrans2D4">
    <dgm:fillClrLst meth="repeat">
      <a:schemeClr val="dk2"/>
    </dgm:fillClrLst>
    <dgm:linClrLst meth="repeat">
      <a:schemeClr val="dk2"/>
    </dgm:linClrLst>
    <dgm:effectClrLst/>
    <dgm:txLinClrLst/>
    <dgm:txFillClrLst meth="repeat">
      <a:schemeClr val="lt1"/>
    </dgm:txFillClrLst>
    <dgm:txEffectClrLst/>
  </dgm:styleLbl>
  <dgm:styleLbl name="parChTrans1D1">
    <dgm:fillClrLst meth="repeat">
      <a:schemeClr val="dk2"/>
    </dgm:fillClrLst>
    <dgm:linClrLst meth="repeat">
      <a:schemeClr val="dk2">
        <a:shade val="60000"/>
      </a:schemeClr>
    </dgm:linClrLst>
    <dgm:effectClrLst/>
    <dgm:txLinClrLst/>
    <dgm:txFillClrLst meth="repeat">
      <a:schemeClr val="tx1"/>
    </dgm:txFillClrLst>
    <dgm:txEffectClrLst/>
  </dgm:styleLbl>
  <dgm:styleLbl name="parChTrans1D2">
    <dgm:fillClrLst meth="repeat">
      <a:schemeClr val="dk2"/>
    </dgm:fillClrLst>
    <dgm:linClrLst meth="repeat">
      <a:schemeClr val="dk2">
        <a:shade val="60000"/>
      </a:schemeClr>
    </dgm:linClrLst>
    <dgm:effectClrLst/>
    <dgm:txLinClrLst/>
    <dgm:txFillClrLst meth="repeat">
      <a:schemeClr val="tx1"/>
    </dgm:txFillClrLst>
    <dgm:txEffectClrLst/>
  </dgm:styleLbl>
  <dgm:styleLbl name="parChTrans1D3">
    <dgm:fillClrLst meth="repeat">
      <a:schemeClr val="dk2"/>
    </dgm:fillClrLst>
    <dgm:linClrLst meth="repeat">
      <a:schemeClr val="dk2">
        <a:shade val="80000"/>
      </a:schemeClr>
    </dgm:linClrLst>
    <dgm:effectClrLst/>
    <dgm:txLinClrLst/>
    <dgm:txFillClrLst meth="repeat">
      <a:schemeClr val="tx1"/>
    </dgm:txFillClrLst>
    <dgm:txEffectClrLst/>
  </dgm:styleLbl>
  <dgm:styleLbl name="parChTrans1D4">
    <dgm:fillClrLst meth="repeat">
      <a:schemeClr val="dk2"/>
    </dgm:fillClrLst>
    <dgm:linClrLst meth="repeat">
      <a:schemeClr val="dk2">
        <a:shade val="80000"/>
      </a:schemeClr>
    </dgm:linClrLst>
    <dgm:effectClrLst/>
    <dgm:txLinClrLst/>
    <dgm:txFillClrLst meth="repeat">
      <a:schemeClr val="tx1"/>
    </dgm:txFillClrLst>
    <dgm:txEffectClrLst/>
  </dgm:styleLbl>
  <dgm:styleLbl name="fgAcc1">
    <dgm:fillClrLst meth="repeat">
      <a:schemeClr val="dk2">
        <a:alpha val="90000"/>
        <a:tint val="40000"/>
      </a:schemeClr>
    </dgm:fillClrLst>
    <dgm:linClrLst meth="repeat">
      <a:schemeClr val="dk2"/>
    </dgm:linClrLst>
    <dgm:effectClrLst/>
    <dgm:txLinClrLst/>
    <dgm:txFillClrLst meth="repeat">
      <a:schemeClr val="dk2"/>
    </dgm:txFillClrLst>
    <dgm:txEffectClrLst/>
  </dgm:styleLbl>
  <dgm:styleLbl name="conFgAcc1">
    <dgm:fillClrLst meth="repeat">
      <a:schemeClr val="dk2">
        <a:alpha val="90000"/>
        <a:tint val="40000"/>
      </a:schemeClr>
    </dgm:fillClrLst>
    <dgm:linClrLst meth="repeat">
      <a:schemeClr val="dk2"/>
    </dgm:linClrLst>
    <dgm:effectClrLst/>
    <dgm:txLinClrLst/>
    <dgm:txFillClrLst meth="repeat">
      <a:schemeClr val="dk2"/>
    </dgm:txFillClrLst>
    <dgm:txEffectClrLst/>
  </dgm:styleLbl>
  <dgm:styleLbl name="alignAcc1">
    <dgm:fillClrLst meth="repeat">
      <a:schemeClr val="dk2">
        <a:alpha val="90000"/>
        <a:tint val="40000"/>
      </a:schemeClr>
    </dgm:fillClrLst>
    <dgm:linClrLst meth="repeat">
      <a:schemeClr val="dk2"/>
    </dgm:linClrLst>
    <dgm:effectClrLst/>
    <dgm:txLinClrLst/>
    <dgm:txFillClrLst meth="repeat">
      <a:schemeClr val="dk2"/>
    </dgm:txFillClrLst>
    <dgm:txEffectClrLst/>
  </dgm:styleLbl>
  <dgm:styleLbl name="trAlignAcc1">
    <dgm:fillClrLst meth="repeat">
      <a:schemeClr val="dk2">
        <a:alpha val="40000"/>
        <a:tint val="40000"/>
      </a:schemeClr>
    </dgm:fillClrLst>
    <dgm:linClrLst meth="repeat">
      <a:schemeClr val="dk2"/>
    </dgm:linClrLst>
    <dgm:effectClrLst/>
    <dgm:txLinClrLst/>
    <dgm:txFillClrLst meth="repeat">
      <a:schemeClr val="dk2"/>
    </dgm:txFillClrLst>
    <dgm:txEffectClrLst/>
  </dgm:styleLbl>
  <dgm:styleLbl name="bgAcc1">
    <dgm:fillClrLst meth="repeat">
      <a:schemeClr val="dk2">
        <a:alpha val="90000"/>
        <a:tint val="40000"/>
      </a:schemeClr>
    </dgm:fillClrLst>
    <dgm:linClrLst meth="repeat">
      <a:schemeClr val="dk2"/>
    </dgm:linClrLst>
    <dgm:effectClrLst/>
    <dgm:txLinClrLst/>
    <dgm:txFillClrLst meth="repeat">
      <a:schemeClr val="dk2"/>
    </dgm:txFillClrLst>
    <dgm:txEffectClrLst/>
  </dgm:styleLbl>
  <dgm:styleLbl name="solidFgAcc1">
    <dgm:fillClrLst meth="repeat">
      <a:schemeClr val="lt1"/>
    </dgm:fillClrLst>
    <dgm:linClrLst meth="repeat">
      <a:schemeClr val="dk2"/>
    </dgm:linClrLst>
    <dgm:effectClrLst/>
    <dgm:txLinClrLst/>
    <dgm:txFillClrLst meth="repeat">
      <a:schemeClr val="dk2"/>
    </dgm:txFillClrLst>
    <dgm:txEffectClrLst/>
  </dgm:styleLbl>
  <dgm:styleLbl name="solidAlignAcc1">
    <dgm:fillClrLst meth="repeat">
      <a:schemeClr val="lt1"/>
    </dgm:fillClrLst>
    <dgm:linClrLst meth="repeat">
      <a:schemeClr val="dk2"/>
    </dgm:linClrLst>
    <dgm:effectClrLst/>
    <dgm:txLinClrLst/>
    <dgm:txFillClrLst meth="repeat">
      <a:schemeClr val="dk2"/>
    </dgm:txFillClrLst>
    <dgm:txEffectClrLst/>
  </dgm:styleLbl>
  <dgm:styleLbl name="solidBgAcc1">
    <dgm:fillClrLst meth="repeat">
      <a:schemeClr val="lt1"/>
    </dgm:fillClrLst>
    <dgm:linClrLst meth="repeat">
      <a:schemeClr val="dk2"/>
    </dgm:linClrLst>
    <dgm:effectClrLst/>
    <dgm:txLinClrLst/>
    <dgm:txFillClrLst meth="repeat">
      <a:schemeClr val="dk2"/>
    </dgm:txFillClrLst>
    <dgm:txEffectClrLst/>
  </dgm:styleLbl>
  <dgm:styleLbl name="fgAccFollowNode1">
    <dgm:fillClrLst meth="repeat">
      <a:schemeClr val="lt1">
        <a:alpha val="90000"/>
        <a:tint val="40000"/>
      </a:schemeClr>
    </dgm:fillClrLst>
    <dgm:linClrLst meth="repeat">
      <a:schemeClr val="dk2">
        <a:alpha val="90000"/>
      </a:schemeClr>
    </dgm:linClrLst>
    <dgm:effectClrLst/>
    <dgm:txLinClrLst/>
    <dgm:txFillClrLst meth="repeat">
      <a:schemeClr val="dk2"/>
    </dgm:txFillClrLst>
    <dgm:txEffectClrLst/>
  </dgm:styleLbl>
  <dgm:styleLbl name="alignAccFollowNode1">
    <dgm:fillClrLst meth="repeat">
      <a:schemeClr val="lt1">
        <a:alpha val="90000"/>
        <a:tint val="40000"/>
      </a:schemeClr>
    </dgm:fillClrLst>
    <dgm:linClrLst meth="repeat">
      <a:schemeClr val="dk2">
        <a:alpha val="90000"/>
      </a:schemeClr>
    </dgm:linClrLst>
    <dgm:effectClrLst/>
    <dgm:txLinClrLst/>
    <dgm:txFillClrLst meth="repeat">
      <a:schemeClr val="dk2"/>
    </dgm:txFillClrLst>
    <dgm:txEffectClrLst/>
  </dgm:styleLbl>
  <dgm:styleLbl name="bgAccFollowNode1">
    <dgm:fillClrLst meth="repeat">
      <a:schemeClr val="lt1">
        <a:alpha val="90000"/>
        <a:tint val="40000"/>
      </a:schemeClr>
    </dgm:fillClrLst>
    <dgm:linClrLst meth="repeat">
      <a:schemeClr val="dk2">
        <a:alpha val="90000"/>
      </a:schemeClr>
    </dgm:linClrLst>
    <dgm:effectClrLst/>
    <dgm:txLinClrLst/>
    <dgm:txFillClrLst meth="repeat">
      <a:schemeClr val="dk2"/>
    </dgm:txFillClrLst>
    <dgm:txEffectClrLst/>
  </dgm:styleLbl>
  <dgm:styleLbl name="fgAcc0">
    <dgm:fillClrLst meth="repeat">
      <a:schemeClr val="dk2">
        <a:alpha val="90000"/>
        <a:tint val="40000"/>
      </a:schemeClr>
    </dgm:fillClrLst>
    <dgm:linClrLst meth="repeat">
      <a:schemeClr val="dk2"/>
    </dgm:linClrLst>
    <dgm:effectClrLst/>
    <dgm:txLinClrLst/>
    <dgm:txFillClrLst meth="repeat">
      <a:schemeClr val="dk2"/>
    </dgm:txFillClrLst>
    <dgm:txEffectClrLst/>
  </dgm:styleLbl>
  <dgm:styleLbl name="fgAcc2">
    <dgm:fillClrLst meth="repeat">
      <a:schemeClr val="dk2">
        <a:alpha val="90000"/>
        <a:tint val="40000"/>
      </a:schemeClr>
    </dgm:fillClrLst>
    <dgm:linClrLst meth="repeat">
      <a:schemeClr val="dk2"/>
    </dgm:linClrLst>
    <dgm:effectClrLst/>
    <dgm:txLinClrLst/>
    <dgm:txFillClrLst meth="repeat">
      <a:schemeClr val="dk2"/>
    </dgm:txFillClrLst>
    <dgm:txEffectClrLst/>
  </dgm:styleLbl>
  <dgm:styleLbl name="fgAcc3">
    <dgm:fillClrLst meth="repeat">
      <a:schemeClr val="dk2">
        <a:alpha val="90000"/>
        <a:tint val="40000"/>
      </a:schemeClr>
    </dgm:fillClrLst>
    <dgm:linClrLst meth="repeat">
      <a:schemeClr val="dk2"/>
    </dgm:linClrLst>
    <dgm:effectClrLst/>
    <dgm:txLinClrLst/>
    <dgm:txFillClrLst meth="repeat">
      <a:schemeClr val="dk2"/>
    </dgm:txFillClrLst>
    <dgm:txEffectClrLst/>
  </dgm:styleLbl>
  <dgm:styleLbl name="fgAcc4">
    <dgm:fillClrLst meth="repeat">
      <a:schemeClr val="dk2">
        <a:alpha val="90000"/>
        <a:tint val="40000"/>
      </a:schemeClr>
    </dgm:fillClrLst>
    <dgm:linClrLst meth="repeat">
      <a:schemeClr val="dk2"/>
    </dgm:linClrLst>
    <dgm:effectClrLst/>
    <dgm:txLinClrLst/>
    <dgm:txFillClrLst meth="repeat">
      <a:schemeClr val="dk2"/>
    </dgm:txFillClrLst>
    <dgm:txEffectClrLst/>
  </dgm:styleLbl>
  <dgm:styleLbl name="bgShp">
    <dgm:fillClrLst meth="repeat">
      <a:schemeClr val="dk2">
        <a:tint val="40000"/>
      </a:schemeClr>
    </dgm:fillClrLst>
    <dgm:linClrLst meth="repeat">
      <a:schemeClr val="dk2"/>
    </dgm:linClrLst>
    <dgm:effectClrLst/>
    <dgm:txLinClrLst/>
    <dgm:txFillClrLst meth="repeat">
      <a:schemeClr val="dk1"/>
    </dgm:txFillClrLst>
    <dgm:txEffectClrLst/>
  </dgm:styleLbl>
  <dgm:styleLbl name="dkBgShp">
    <dgm:fillClrLst meth="repeat">
      <a:schemeClr val="dk2">
        <a:shade val="80000"/>
      </a:schemeClr>
    </dgm:fillClrLst>
    <dgm:linClrLst meth="repeat">
      <a:schemeClr val="dk2"/>
    </dgm:linClrLst>
    <dgm:effectClrLst/>
    <dgm:txLinClrLst/>
    <dgm:txFillClrLst meth="repeat">
      <a:schemeClr val="lt2"/>
    </dgm:txFillClrLst>
    <dgm:txEffectClrLst/>
  </dgm:styleLbl>
  <dgm:styleLbl name="trBgShp">
    <dgm:fillClrLst meth="repeat">
      <a:schemeClr val="dk2">
        <a:tint val="50000"/>
        <a:alpha val="40000"/>
      </a:schemeClr>
    </dgm:fillClrLst>
    <dgm:linClrLst meth="repeat">
      <a:schemeClr val="dk2"/>
    </dgm:linClrLst>
    <dgm:effectClrLst/>
    <dgm:txLinClrLst/>
    <dgm:txFillClrLst meth="repeat">
      <a:schemeClr val="lt2"/>
    </dgm:txFillClrLst>
    <dgm:txEffectClrLst/>
  </dgm:styleLbl>
  <dgm:styleLbl name="fgShp">
    <dgm:fillClrLst meth="repeat">
      <a:schemeClr val="dk2">
        <a:tint val="60000"/>
      </a:schemeClr>
    </dgm:fillClrLst>
    <dgm:linClrLst meth="repeat">
      <a:schemeClr val="lt1"/>
    </dgm:linClrLst>
    <dgm:effectClrLst/>
    <dgm:txLinClrLst/>
    <dgm:txFillClrLst meth="repeat">
      <a:schemeClr val="dk2"/>
    </dgm:txFillClrLst>
    <dgm:txEffectClrLst/>
  </dgm:styleLbl>
  <dgm:styleLbl name="revTx">
    <dgm:fillClrLst meth="repeat">
      <a:schemeClr val="lt1">
        <a:alpha val="0"/>
      </a:schemeClr>
    </dgm:fillClrLst>
    <dgm:linClrLst meth="repeat">
      <a:schemeClr val="dk2">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B9CF5C10-9C0F-4C93-ACBA-95ED059CB637}" type="doc">
      <dgm:prSet loTypeId="urn:microsoft.com/office/officeart/2005/8/layout/process1" loCatId="process" qsTypeId="urn:microsoft.com/office/officeart/2005/8/quickstyle/simple1" qsCatId="simple" csTypeId="urn:microsoft.com/office/officeart/2005/8/colors/accent0_2" csCatId="mainScheme" phldr="1"/>
      <dgm:spPr/>
    </dgm:pt>
    <dgm:pt modelId="{5EFCD023-B7BC-4E62-80C2-CD591902379E}">
      <dgm:prSet phldrT="[Texte]"/>
      <dgm:spPr/>
      <dgm:t>
        <a:bodyPr/>
        <a:lstStyle/>
        <a:p>
          <a:r>
            <a:rPr lang="fr-FR"/>
            <a:t>Moteur</a:t>
          </a:r>
        </a:p>
      </dgm:t>
    </dgm:pt>
    <dgm:pt modelId="{1B01DF78-A162-47EB-8BB5-4191DBC62311}" type="parTrans" cxnId="{F69C8277-3554-4B4E-9C5B-4CA625F4DD0F}">
      <dgm:prSet/>
      <dgm:spPr/>
      <dgm:t>
        <a:bodyPr/>
        <a:lstStyle/>
        <a:p>
          <a:endParaRPr lang="fr-FR"/>
        </a:p>
      </dgm:t>
    </dgm:pt>
    <dgm:pt modelId="{92F0B770-FADD-4F9C-B101-AED932ED92C1}" type="sibTrans" cxnId="{F69C8277-3554-4B4E-9C5B-4CA625F4DD0F}">
      <dgm:prSet/>
      <dgm:spPr/>
      <dgm:t>
        <a:bodyPr/>
        <a:lstStyle/>
        <a:p>
          <a:endParaRPr lang="fr-FR"/>
        </a:p>
      </dgm:t>
    </dgm:pt>
    <dgm:pt modelId="{A25A7DDD-8B7B-46A1-AD9B-C1F5D4F700F5}">
      <dgm:prSet phldrT="[Texte]"/>
      <dgm:spPr/>
      <dgm:t>
        <a:bodyPr/>
        <a:lstStyle/>
        <a:p>
          <a:r>
            <a:rPr lang="fr-FR"/>
            <a:t>Réducteur</a:t>
          </a:r>
        </a:p>
        <a:p>
          <a:r>
            <a:rPr lang="fr-FR"/>
            <a:t>rapport </a:t>
          </a:r>
          <a:r>
            <a:rPr lang="fr-FR" i="1"/>
            <a:t>k</a:t>
          </a:r>
        </a:p>
      </dgm:t>
    </dgm:pt>
    <dgm:pt modelId="{45FCD161-562A-44F3-B24D-B86AC524706A}" type="parTrans" cxnId="{F71EE417-3F35-46FF-B5E7-CFC30372A860}">
      <dgm:prSet/>
      <dgm:spPr/>
      <dgm:t>
        <a:bodyPr/>
        <a:lstStyle/>
        <a:p>
          <a:endParaRPr lang="fr-FR"/>
        </a:p>
      </dgm:t>
    </dgm:pt>
    <dgm:pt modelId="{021006C5-FB03-4986-842F-7DB537DE53D6}" type="sibTrans" cxnId="{F71EE417-3F35-46FF-B5E7-CFC30372A860}">
      <dgm:prSet/>
      <dgm:spPr/>
      <dgm:t>
        <a:bodyPr/>
        <a:lstStyle/>
        <a:p>
          <a:endParaRPr lang="fr-FR"/>
        </a:p>
      </dgm:t>
    </dgm:pt>
    <dgm:pt modelId="{044FD3F4-F98E-43B8-8530-4C460E58230C}">
      <dgm:prSet phldrT="[Texte]"/>
      <dgm:spPr/>
      <dgm:t>
        <a:bodyPr/>
        <a:lstStyle/>
        <a:p>
          <a:r>
            <a:rPr lang="fr-FR"/>
            <a:t>Système de transformation de mouvement</a:t>
          </a:r>
        </a:p>
      </dgm:t>
    </dgm:pt>
    <dgm:pt modelId="{0AC93FF6-05EF-4BC0-848F-8404272E9C17}" type="parTrans" cxnId="{086E77F4-C32A-4BD2-B0C2-D902ABF438A6}">
      <dgm:prSet/>
      <dgm:spPr/>
      <dgm:t>
        <a:bodyPr/>
        <a:lstStyle/>
        <a:p>
          <a:endParaRPr lang="fr-FR"/>
        </a:p>
      </dgm:t>
    </dgm:pt>
    <dgm:pt modelId="{00BD7516-FDD7-405F-8D3B-4EAAD75EBA1B}" type="sibTrans" cxnId="{086E77F4-C32A-4BD2-B0C2-D902ABF438A6}">
      <dgm:prSet/>
      <dgm:spPr/>
      <dgm:t>
        <a:bodyPr/>
        <a:lstStyle/>
        <a:p>
          <a:endParaRPr lang="fr-FR"/>
        </a:p>
      </dgm:t>
    </dgm:pt>
    <dgm:pt modelId="{DDD0C8BA-25E7-4F24-B2C7-CB16A8C7F14E}" type="pres">
      <dgm:prSet presAssocID="{B9CF5C10-9C0F-4C93-ACBA-95ED059CB637}" presName="Name0" presStyleCnt="0">
        <dgm:presLayoutVars>
          <dgm:dir/>
          <dgm:resizeHandles val="exact"/>
        </dgm:presLayoutVars>
      </dgm:prSet>
      <dgm:spPr/>
    </dgm:pt>
    <dgm:pt modelId="{FFCA84AC-3859-4FA0-92DA-1A1A10BC81AF}" type="pres">
      <dgm:prSet presAssocID="{5EFCD023-B7BC-4E62-80C2-CD591902379E}" presName="node" presStyleLbl="node1" presStyleIdx="0" presStyleCnt="3">
        <dgm:presLayoutVars>
          <dgm:bulletEnabled val="1"/>
        </dgm:presLayoutVars>
      </dgm:prSet>
      <dgm:spPr/>
    </dgm:pt>
    <dgm:pt modelId="{1271023D-27D9-4E88-8A2C-400AB53A3EF3}" type="pres">
      <dgm:prSet presAssocID="{92F0B770-FADD-4F9C-B101-AED932ED92C1}" presName="sibTrans" presStyleLbl="sibTrans2D1" presStyleIdx="0" presStyleCnt="2"/>
      <dgm:spPr/>
    </dgm:pt>
    <dgm:pt modelId="{408D00B0-362D-4884-A5C0-5E19C229624F}" type="pres">
      <dgm:prSet presAssocID="{92F0B770-FADD-4F9C-B101-AED932ED92C1}" presName="connectorText" presStyleLbl="sibTrans2D1" presStyleIdx="0" presStyleCnt="2"/>
      <dgm:spPr/>
    </dgm:pt>
    <dgm:pt modelId="{E81EC818-220D-409E-AC9F-DC4A1652CDC6}" type="pres">
      <dgm:prSet presAssocID="{A25A7DDD-8B7B-46A1-AD9B-C1F5D4F700F5}" presName="node" presStyleLbl="node1" presStyleIdx="1" presStyleCnt="3">
        <dgm:presLayoutVars>
          <dgm:bulletEnabled val="1"/>
        </dgm:presLayoutVars>
      </dgm:prSet>
      <dgm:spPr/>
    </dgm:pt>
    <dgm:pt modelId="{6A73638E-DE63-48C8-B084-61786217E0DB}" type="pres">
      <dgm:prSet presAssocID="{021006C5-FB03-4986-842F-7DB537DE53D6}" presName="sibTrans" presStyleLbl="sibTrans2D1" presStyleIdx="1" presStyleCnt="2"/>
      <dgm:spPr/>
    </dgm:pt>
    <dgm:pt modelId="{779EDD50-00A3-4561-B4E5-E13719FEBB4A}" type="pres">
      <dgm:prSet presAssocID="{021006C5-FB03-4986-842F-7DB537DE53D6}" presName="connectorText" presStyleLbl="sibTrans2D1" presStyleIdx="1" presStyleCnt="2"/>
      <dgm:spPr/>
    </dgm:pt>
    <dgm:pt modelId="{7AC26E7E-54B8-4EE7-B9FC-DF109959895D}" type="pres">
      <dgm:prSet presAssocID="{044FD3F4-F98E-43B8-8530-4C460E58230C}" presName="node" presStyleLbl="node1" presStyleIdx="2" presStyleCnt="3">
        <dgm:presLayoutVars>
          <dgm:bulletEnabled val="1"/>
        </dgm:presLayoutVars>
      </dgm:prSet>
      <dgm:spPr/>
    </dgm:pt>
  </dgm:ptLst>
  <dgm:cxnLst>
    <dgm:cxn modelId="{EE287A03-5AAD-48C3-A22E-C38DAED99667}" type="presOf" srcId="{5EFCD023-B7BC-4E62-80C2-CD591902379E}" destId="{FFCA84AC-3859-4FA0-92DA-1A1A10BC81AF}" srcOrd="0" destOrd="0" presId="urn:microsoft.com/office/officeart/2005/8/layout/process1"/>
    <dgm:cxn modelId="{70B94517-FC11-406D-B518-1B1DF226A241}" type="presOf" srcId="{021006C5-FB03-4986-842F-7DB537DE53D6}" destId="{6A73638E-DE63-48C8-B084-61786217E0DB}" srcOrd="0" destOrd="0" presId="urn:microsoft.com/office/officeart/2005/8/layout/process1"/>
    <dgm:cxn modelId="{F71EE417-3F35-46FF-B5E7-CFC30372A860}" srcId="{B9CF5C10-9C0F-4C93-ACBA-95ED059CB637}" destId="{A25A7DDD-8B7B-46A1-AD9B-C1F5D4F700F5}" srcOrd="1" destOrd="0" parTransId="{45FCD161-562A-44F3-B24D-B86AC524706A}" sibTransId="{021006C5-FB03-4986-842F-7DB537DE53D6}"/>
    <dgm:cxn modelId="{6156493F-95BB-4B8D-A28C-53E7A624118D}" type="presOf" srcId="{B9CF5C10-9C0F-4C93-ACBA-95ED059CB637}" destId="{DDD0C8BA-25E7-4F24-B2C7-CB16A8C7F14E}" srcOrd="0" destOrd="0" presId="urn:microsoft.com/office/officeart/2005/8/layout/process1"/>
    <dgm:cxn modelId="{71FBCE64-92A7-4539-99F5-AE0EF16927F6}" type="presOf" srcId="{021006C5-FB03-4986-842F-7DB537DE53D6}" destId="{779EDD50-00A3-4561-B4E5-E13719FEBB4A}" srcOrd="1" destOrd="0" presId="urn:microsoft.com/office/officeart/2005/8/layout/process1"/>
    <dgm:cxn modelId="{D33DFD4C-A0B3-4C7F-A301-8C5B5D50F3A9}" type="presOf" srcId="{92F0B770-FADD-4F9C-B101-AED932ED92C1}" destId="{408D00B0-362D-4884-A5C0-5E19C229624F}" srcOrd="1" destOrd="0" presId="urn:microsoft.com/office/officeart/2005/8/layout/process1"/>
    <dgm:cxn modelId="{F69C8277-3554-4B4E-9C5B-4CA625F4DD0F}" srcId="{B9CF5C10-9C0F-4C93-ACBA-95ED059CB637}" destId="{5EFCD023-B7BC-4E62-80C2-CD591902379E}" srcOrd="0" destOrd="0" parTransId="{1B01DF78-A162-47EB-8BB5-4191DBC62311}" sibTransId="{92F0B770-FADD-4F9C-B101-AED932ED92C1}"/>
    <dgm:cxn modelId="{4DB91992-2BC9-4B12-815A-56391C517CF9}" type="presOf" srcId="{92F0B770-FADD-4F9C-B101-AED932ED92C1}" destId="{1271023D-27D9-4E88-8A2C-400AB53A3EF3}" srcOrd="0" destOrd="0" presId="urn:microsoft.com/office/officeart/2005/8/layout/process1"/>
    <dgm:cxn modelId="{4FCE1AA2-B1BE-487E-B0E0-9CF6D574C83C}" type="presOf" srcId="{A25A7DDD-8B7B-46A1-AD9B-C1F5D4F700F5}" destId="{E81EC818-220D-409E-AC9F-DC4A1652CDC6}" srcOrd="0" destOrd="0" presId="urn:microsoft.com/office/officeart/2005/8/layout/process1"/>
    <dgm:cxn modelId="{6F1D16E5-6482-4C17-84EE-577FEF869DC3}" type="presOf" srcId="{044FD3F4-F98E-43B8-8530-4C460E58230C}" destId="{7AC26E7E-54B8-4EE7-B9FC-DF109959895D}" srcOrd="0" destOrd="0" presId="urn:microsoft.com/office/officeart/2005/8/layout/process1"/>
    <dgm:cxn modelId="{086E77F4-C32A-4BD2-B0C2-D902ABF438A6}" srcId="{B9CF5C10-9C0F-4C93-ACBA-95ED059CB637}" destId="{044FD3F4-F98E-43B8-8530-4C460E58230C}" srcOrd="2" destOrd="0" parTransId="{0AC93FF6-05EF-4BC0-848F-8404272E9C17}" sibTransId="{00BD7516-FDD7-405F-8D3B-4EAAD75EBA1B}"/>
    <dgm:cxn modelId="{F708F133-BDAC-4073-AE7F-3FA756553601}" type="presParOf" srcId="{DDD0C8BA-25E7-4F24-B2C7-CB16A8C7F14E}" destId="{FFCA84AC-3859-4FA0-92DA-1A1A10BC81AF}" srcOrd="0" destOrd="0" presId="urn:microsoft.com/office/officeart/2005/8/layout/process1"/>
    <dgm:cxn modelId="{E58DF330-3267-4530-AA4F-F59C9FFAC75E}" type="presParOf" srcId="{DDD0C8BA-25E7-4F24-B2C7-CB16A8C7F14E}" destId="{1271023D-27D9-4E88-8A2C-400AB53A3EF3}" srcOrd="1" destOrd="0" presId="urn:microsoft.com/office/officeart/2005/8/layout/process1"/>
    <dgm:cxn modelId="{1FCA04A9-6661-4840-976F-2DC57543C7E2}" type="presParOf" srcId="{1271023D-27D9-4E88-8A2C-400AB53A3EF3}" destId="{408D00B0-362D-4884-A5C0-5E19C229624F}" srcOrd="0" destOrd="0" presId="urn:microsoft.com/office/officeart/2005/8/layout/process1"/>
    <dgm:cxn modelId="{8262A6FD-96D3-4067-B4B8-83D637D64EA5}" type="presParOf" srcId="{DDD0C8BA-25E7-4F24-B2C7-CB16A8C7F14E}" destId="{E81EC818-220D-409E-AC9F-DC4A1652CDC6}" srcOrd="2" destOrd="0" presId="urn:microsoft.com/office/officeart/2005/8/layout/process1"/>
    <dgm:cxn modelId="{3698DD13-58F4-4EAF-B7BE-AD0401F58A78}" type="presParOf" srcId="{DDD0C8BA-25E7-4F24-B2C7-CB16A8C7F14E}" destId="{6A73638E-DE63-48C8-B084-61786217E0DB}" srcOrd="3" destOrd="0" presId="urn:microsoft.com/office/officeart/2005/8/layout/process1"/>
    <dgm:cxn modelId="{542787E0-B742-49A1-A575-6431FAE9EF2B}" type="presParOf" srcId="{6A73638E-DE63-48C8-B084-61786217E0DB}" destId="{779EDD50-00A3-4561-B4E5-E13719FEBB4A}" srcOrd="0" destOrd="0" presId="urn:microsoft.com/office/officeart/2005/8/layout/process1"/>
    <dgm:cxn modelId="{93FEC2F1-5C27-4359-B075-6A72F8272FFF}" type="presParOf" srcId="{DDD0C8BA-25E7-4F24-B2C7-CB16A8C7F14E}" destId="{7AC26E7E-54B8-4EE7-B9FC-DF109959895D}" srcOrd="4" destOrd="0" presId="urn:microsoft.com/office/officeart/2005/8/layout/process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CA84AC-3859-4FA0-92DA-1A1A10BC81AF}">
      <dsp:nvSpPr>
        <dsp:cNvPr id="0" name=""/>
        <dsp:cNvSpPr/>
      </dsp:nvSpPr>
      <dsp:spPr>
        <a:xfrm>
          <a:off x="3577" y="0"/>
          <a:ext cx="1069289" cy="397565"/>
        </a:xfrm>
        <a:prstGeom prst="roundRect">
          <a:avLst>
            <a:gd name="adj" fmla="val 10000"/>
          </a:avLst>
        </a:prstGeom>
        <a:solidFill>
          <a:schemeClr val="lt1">
            <a:hueOff val="0"/>
            <a:satOff val="0"/>
            <a:lumOff val="0"/>
            <a:alphaOff val="0"/>
          </a:schemeClr>
        </a:solidFill>
        <a:ln w="25400" cap="flat" cmpd="sng" algn="ctr">
          <a:solidFill>
            <a:schemeClr val="dk2">
              <a:shade val="80000"/>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26670" tIns="26670" rIns="26670" bIns="26670" numCol="1" spcCol="1270" anchor="ctr" anchorCtr="0">
          <a:noAutofit/>
        </a:bodyPr>
        <a:lstStyle/>
        <a:p>
          <a:pPr marL="0" lvl="0" indent="0" algn="ctr" defTabSz="311150">
            <a:lnSpc>
              <a:spcPct val="90000"/>
            </a:lnSpc>
            <a:spcBef>
              <a:spcPct val="0"/>
            </a:spcBef>
            <a:spcAft>
              <a:spcPct val="35000"/>
            </a:spcAft>
            <a:buNone/>
          </a:pPr>
          <a:r>
            <a:rPr lang="fr-FR" sz="700" kern="1200"/>
            <a:t>Moteur</a:t>
          </a:r>
        </a:p>
      </dsp:txBody>
      <dsp:txXfrm>
        <a:off x="15221" y="11644"/>
        <a:ext cx="1046001" cy="374277"/>
      </dsp:txXfrm>
    </dsp:sp>
    <dsp:sp modelId="{1271023D-27D9-4E88-8A2C-400AB53A3EF3}">
      <dsp:nvSpPr>
        <dsp:cNvPr id="0" name=""/>
        <dsp:cNvSpPr/>
      </dsp:nvSpPr>
      <dsp:spPr>
        <a:xfrm>
          <a:off x="1179795" y="66190"/>
          <a:ext cx="226689" cy="265183"/>
        </a:xfrm>
        <a:prstGeom prst="rightArrow">
          <a:avLst>
            <a:gd name="adj1" fmla="val 60000"/>
            <a:gd name="adj2" fmla="val 50000"/>
          </a:avLst>
        </a:prstGeom>
        <a:solidFill>
          <a:schemeClr val="dk2">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266700">
            <a:lnSpc>
              <a:spcPct val="90000"/>
            </a:lnSpc>
            <a:spcBef>
              <a:spcPct val="0"/>
            </a:spcBef>
            <a:spcAft>
              <a:spcPct val="35000"/>
            </a:spcAft>
            <a:buNone/>
          </a:pPr>
          <a:endParaRPr lang="fr-FR" sz="600" kern="1200"/>
        </a:p>
      </dsp:txBody>
      <dsp:txXfrm>
        <a:off x="1179795" y="119227"/>
        <a:ext cx="158682" cy="159109"/>
      </dsp:txXfrm>
    </dsp:sp>
    <dsp:sp modelId="{E81EC818-220D-409E-AC9F-DC4A1652CDC6}">
      <dsp:nvSpPr>
        <dsp:cNvPr id="0" name=""/>
        <dsp:cNvSpPr/>
      </dsp:nvSpPr>
      <dsp:spPr>
        <a:xfrm>
          <a:off x="1500582" y="0"/>
          <a:ext cx="1069289" cy="397565"/>
        </a:xfrm>
        <a:prstGeom prst="roundRect">
          <a:avLst>
            <a:gd name="adj" fmla="val 10000"/>
          </a:avLst>
        </a:prstGeom>
        <a:solidFill>
          <a:schemeClr val="lt1">
            <a:hueOff val="0"/>
            <a:satOff val="0"/>
            <a:lumOff val="0"/>
            <a:alphaOff val="0"/>
          </a:schemeClr>
        </a:solidFill>
        <a:ln w="25400" cap="flat" cmpd="sng" algn="ctr">
          <a:solidFill>
            <a:schemeClr val="dk2">
              <a:shade val="80000"/>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26670" tIns="26670" rIns="26670" bIns="26670" numCol="1" spcCol="1270" anchor="ctr" anchorCtr="0">
          <a:noAutofit/>
        </a:bodyPr>
        <a:lstStyle/>
        <a:p>
          <a:pPr marL="0" lvl="0" indent="0" algn="ctr" defTabSz="311150">
            <a:lnSpc>
              <a:spcPct val="90000"/>
            </a:lnSpc>
            <a:spcBef>
              <a:spcPct val="0"/>
            </a:spcBef>
            <a:spcAft>
              <a:spcPct val="35000"/>
            </a:spcAft>
            <a:buNone/>
          </a:pPr>
          <a:r>
            <a:rPr lang="fr-FR" sz="700" kern="1200"/>
            <a:t>Réducteur</a:t>
          </a:r>
        </a:p>
        <a:p>
          <a:pPr marL="0" lvl="0" indent="0" algn="ctr" defTabSz="311150">
            <a:lnSpc>
              <a:spcPct val="90000"/>
            </a:lnSpc>
            <a:spcBef>
              <a:spcPct val="0"/>
            </a:spcBef>
            <a:spcAft>
              <a:spcPct val="35000"/>
            </a:spcAft>
            <a:buNone/>
          </a:pPr>
          <a:r>
            <a:rPr lang="fr-FR" sz="700" kern="1200"/>
            <a:t>rapport </a:t>
          </a:r>
          <a:r>
            <a:rPr lang="fr-FR" sz="700" i="1" kern="1200"/>
            <a:t>k</a:t>
          </a:r>
        </a:p>
      </dsp:txBody>
      <dsp:txXfrm>
        <a:off x="1512226" y="11644"/>
        <a:ext cx="1046001" cy="374277"/>
      </dsp:txXfrm>
    </dsp:sp>
    <dsp:sp modelId="{6A73638E-DE63-48C8-B084-61786217E0DB}">
      <dsp:nvSpPr>
        <dsp:cNvPr id="0" name=""/>
        <dsp:cNvSpPr/>
      </dsp:nvSpPr>
      <dsp:spPr>
        <a:xfrm>
          <a:off x="2676800" y="66190"/>
          <a:ext cx="226689" cy="265183"/>
        </a:xfrm>
        <a:prstGeom prst="rightArrow">
          <a:avLst>
            <a:gd name="adj1" fmla="val 60000"/>
            <a:gd name="adj2" fmla="val 50000"/>
          </a:avLst>
        </a:prstGeom>
        <a:solidFill>
          <a:schemeClr val="dk2">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266700">
            <a:lnSpc>
              <a:spcPct val="90000"/>
            </a:lnSpc>
            <a:spcBef>
              <a:spcPct val="0"/>
            </a:spcBef>
            <a:spcAft>
              <a:spcPct val="35000"/>
            </a:spcAft>
            <a:buNone/>
          </a:pPr>
          <a:endParaRPr lang="fr-FR" sz="600" kern="1200"/>
        </a:p>
      </dsp:txBody>
      <dsp:txXfrm>
        <a:off x="2676800" y="119227"/>
        <a:ext cx="158682" cy="159109"/>
      </dsp:txXfrm>
    </dsp:sp>
    <dsp:sp modelId="{7AC26E7E-54B8-4EE7-B9FC-DF109959895D}">
      <dsp:nvSpPr>
        <dsp:cNvPr id="0" name=""/>
        <dsp:cNvSpPr/>
      </dsp:nvSpPr>
      <dsp:spPr>
        <a:xfrm>
          <a:off x="2997587" y="0"/>
          <a:ext cx="1069289" cy="397565"/>
        </a:xfrm>
        <a:prstGeom prst="roundRect">
          <a:avLst>
            <a:gd name="adj" fmla="val 10000"/>
          </a:avLst>
        </a:prstGeom>
        <a:solidFill>
          <a:schemeClr val="lt1">
            <a:hueOff val="0"/>
            <a:satOff val="0"/>
            <a:lumOff val="0"/>
            <a:alphaOff val="0"/>
          </a:schemeClr>
        </a:solidFill>
        <a:ln w="25400" cap="flat" cmpd="sng" algn="ctr">
          <a:solidFill>
            <a:schemeClr val="dk2">
              <a:shade val="80000"/>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26670" tIns="26670" rIns="26670" bIns="26670" numCol="1" spcCol="1270" anchor="ctr" anchorCtr="0">
          <a:noAutofit/>
        </a:bodyPr>
        <a:lstStyle/>
        <a:p>
          <a:pPr marL="0" lvl="0" indent="0" algn="ctr" defTabSz="311150">
            <a:lnSpc>
              <a:spcPct val="90000"/>
            </a:lnSpc>
            <a:spcBef>
              <a:spcPct val="0"/>
            </a:spcBef>
            <a:spcAft>
              <a:spcPct val="35000"/>
            </a:spcAft>
            <a:buNone/>
          </a:pPr>
          <a:r>
            <a:rPr lang="fr-FR" sz="700" kern="1200"/>
            <a:t>Système de transformation de mouvement</a:t>
          </a:r>
        </a:p>
      </dsp:txBody>
      <dsp:txXfrm>
        <a:off x="3009231" y="11644"/>
        <a:ext cx="1046001" cy="374277"/>
      </dsp:txXfrm>
    </dsp:sp>
  </dsp:spTree>
</dsp:drawing>
</file>

<file path=xl/diagrams/layout1.xml><?xml version="1.0" encoding="utf-8"?>
<dgm:layoutDef xmlns:dgm="http://schemas.openxmlformats.org/drawingml/2006/diagram" xmlns:a="http://schemas.openxmlformats.org/drawingml/2006/main" uniqueId="urn:microsoft.com/office/officeart/2005/8/layout/process1">
  <dgm:title val=""/>
  <dgm:desc val=""/>
  <dgm:catLst>
    <dgm:cat type="process" pri="1000"/>
    <dgm:cat type="convert" pri="15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resizeHandles val="exact"/>
    </dgm:varLst>
    <dgm:choose name="Name1">
      <dgm:if name="Name2" func="var" arg="dir" op="equ" val="norm">
        <dgm:alg type="lin"/>
      </dgm:if>
      <dgm:else name="Name3">
        <dgm:alg type="lin">
          <dgm:param type="linDir" val="fromR"/>
        </dgm:alg>
      </dgm:else>
    </dgm:choose>
    <dgm:shape xmlns:r="http://schemas.openxmlformats.org/officeDocument/2006/relationships" r:blip="">
      <dgm:adjLst/>
    </dgm:shape>
    <dgm:presOf/>
    <dgm:constrLst>
      <dgm:constr type="w" for="ch" ptType="node" refType="w"/>
      <dgm:constr type="h" for="ch" ptType="node" op="equ"/>
      <dgm:constr type="primFontSz" for="ch" ptType="node" op="equ" val="65"/>
      <dgm:constr type="w" for="ch" ptType="sibTrans" refType="w" refFor="ch" refPtType="node" op="equ" fact="0.4"/>
      <dgm:constr type="h" for="ch" ptType="sibTrans" op="equ"/>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oundRect" r:blip="">
          <dgm:adjLst>
            <dgm:adj idx="1" val="0.1"/>
          </dgm:adjLst>
        </dgm:shape>
        <dgm:presOf axis="desOrSelf" ptType="node"/>
        <dgm:constrLst>
          <dgm:constr type="h" refType="w" fact="0.6"/>
          <dgm:constr type="tMarg" refType="primFontSz" fact="0.3"/>
          <dgm:constr type="bMarg" refType="primFontSz" fact="0.3"/>
          <dgm:constr type="lMarg" refType="primFontSz" fact="0.3"/>
          <dgm:constr type="rMarg" refType="primFontSz" fact="0.3"/>
        </dgm:constrLst>
        <dgm:ruleLst>
          <dgm:rule type="primFontSz" val="18" fact="NaN" max="NaN"/>
          <dgm:rule type="h" val="NaN" fact="1.5" max="NaN"/>
          <dgm:rule type="primFontSz" val="5" fact="NaN" max="NaN"/>
          <dgm:rule type="h" val="INF" fact="NaN" max="NaN"/>
        </dgm:ruleLst>
      </dgm:layoutNode>
      <dgm:forEach name="sibTransForEach" axis="followSib" ptType="sibTrans" cnt="1">
        <dgm:layoutNode name="sibTrans">
          <dgm:alg type="conn">
            <dgm:param type="begPts" val="auto"/>
            <dgm:param type="endPts" val="auto"/>
          </dgm:alg>
          <dgm:shape xmlns:r="http://schemas.openxmlformats.org/officeDocument/2006/relationships" type="conn" r:blip="">
            <dgm:adjLst/>
          </dgm:shape>
          <dgm:presOf axis="self"/>
          <dgm:constrLst>
            <dgm:constr type="h" refType="w" fact="0.62"/>
            <dgm:constr type="connDist"/>
            <dgm:constr type="begPad" refType="connDist" fact="0.25"/>
            <dgm:constr type="endPad" refType="connDist" fact="0.22"/>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8" Type="http://schemas.openxmlformats.org/officeDocument/2006/relationships/chart" Target="../charts/chart3.xml"/><Relationship Id="rId13" Type="http://schemas.openxmlformats.org/officeDocument/2006/relationships/chart" Target="../charts/chart8.xml"/><Relationship Id="rId3" Type="http://schemas.openxmlformats.org/officeDocument/2006/relationships/diagramQuickStyle" Target="../diagrams/quickStyle1.xml"/><Relationship Id="rId7" Type="http://schemas.openxmlformats.org/officeDocument/2006/relationships/chart" Target="../charts/chart2.xml"/><Relationship Id="rId12" Type="http://schemas.openxmlformats.org/officeDocument/2006/relationships/chart" Target="../charts/chart7.xml"/><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chart" Target="../charts/chart1.xml"/><Relationship Id="rId11" Type="http://schemas.openxmlformats.org/officeDocument/2006/relationships/chart" Target="../charts/chart6.xml"/><Relationship Id="rId5" Type="http://schemas.microsoft.com/office/2007/relationships/diagramDrawing" Target="../diagrams/drawing1.xml"/><Relationship Id="rId10" Type="http://schemas.openxmlformats.org/officeDocument/2006/relationships/chart" Target="../charts/chart5.xml"/><Relationship Id="rId4" Type="http://schemas.openxmlformats.org/officeDocument/2006/relationships/diagramColors" Target="../diagrams/colors1.xml"/><Relationship Id="rId9"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496956</xdr:colOff>
      <xdr:row>17</xdr:row>
      <xdr:rowOff>140805</xdr:rowOff>
    </xdr:from>
    <xdr:to>
      <xdr:col>10</xdr:col>
      <xdr:colOff>6620</xdr:colOff>
      <xdr:row>20</xdr:row>
      <xdr:rowOff>127552</xdr:rowOff>
    </xdr:to>
    <xdr:grpSp>
      <xdr:nvGrpSpPr>
        <xdr:cNvPr id="13" name="Groupe 12">
          <a:extLst>
            <a:ext uri="{FF2B5EF4-FFF2-40B4-BE49-F238E27FC236}">
              <a16:creationId xmlns:a16="http://schemas.microsoft.com/office/drawing/2014/main" id="{00000000-0008-0000-0000-00000D000000}"/>
            </a:ext>
          </a:extLst>
        </xdr:cNvPr>
        <xdr:cNvGrpSpPr/>
      </xdr:nvGrpSpPr>
      <xdr:grpSpPr>
        <a:xfrm>
          <a:off x="3072847" y="4000501"/>
          <a:ext cx="4992751" cy="558247"/>
          <a:chOff x="2915478" y="3652631"/>
          <a:chExt cx="4967903" cy="558247"/>
        </a:xfrm>
      </xdr:grpSpPr>
      <xdr:graphicFrame macro="">
        <xdr:nvGraphicFramePr>
          <xdr:cNvPr id="8" name="Diagramme 7">
            <a:extLst>
              <a:ext uri="{FF2B5EF4-FFF2-40B4-BE49-F238E27FC236}">
                <a16:creationId xmlns:a16="http://schemas.microsoft.com/office/drawing/2014/main" id="{00000000-0008-0000-0000-000008000000}"/>
              </a:ext>
            </a:extLst>
          </xdr:cNvPr>
          <xdr:cNvGraphicFramePr/>
        </xdr:nvGraphicFramePr>
        <xdr:xfrm>
          <a:off x="3205369" y="3652631"/>
          <a:ext cx="4050196" cy="397565"/>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sp macro="" textlink="">
        <xdr:nvSpPr>
          <xdr:cNvPr id="9" name="ZoneTexte 8">
            <a:extLst>
              <a:ext uri="{FF2B5EF4-FFF2-40B4-BE49-F238E27FC236}">
                <a16:creationId xmlns:a16="http://schemas.microsoft.com/office/drawing/2014/main" id="{00000000-0008-0000-0000-000009000000}"/>
              </a:ext>
            </a:extLst>
          </xdr:cNvPr>
          <xdr:cNvSpPr txBox="1"/>
        </xdr:nvSpPr>
        <xdr:spPr>
          <a:xfrm>
            <a:off x="2915478" y="3743740"/>
            <a:ext cx="438978" cy="2070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t>U,I</a:t>
            </a:r>
          </a:p>
        </xdr:txBody>
      </xdr:sp>
      <xdr:sp macro="" textlink="">
        <xdr:nvSpPr>
          <xdr:cNvPr id="10" name="ZoneTexte 9">
            <a:extLst>
              <a:ext uri="{FF2B5EF4-FFF2-40B4-BE49-F238E27FC236}">
                <a16:creationId xmlns:a16="http://schemas.microsoft.com/office/drawing/2014/main" id="{00000000-0008-0000-0000-00000A000000}"/>
              </a:ext>
            </a:extLst>
          </xdr:cNvPr>
          <xdr:cNvSpPr txBox="1"/>
        </xdr:nvSpPr>
        <xdr:spPr>
          <a:xfrm>
            <a:off x="4244003" y="4003813"/>
            <a:ext cx="617883" cy="2070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l-GR" sz="800">
                <a:latin typeface="GreekC"/>
                <a:cs typeface="GreekC"/>
              </a:rPr>
              <a:t>Ω</a:t>
            </a:r>
            <a:r>
              <a:rPr lang="fr-FR" sz="800"/>
              <a:t>m,Cm</a:t>
            </a:r>
          </a:p>
        </xdr:txBody>
      </xdr:sp>
      <xdr:sp macro="" textlink="">
        <xdr:nvSpPr>
          <xdr:cNvPr id="11" name="ZoneTexte 10">
            <a:extLst>
              <a:ext uri="{FF2B5EF4-FFF2-40B4-BE49-F238E27FC236}">
                <a16:creationId xmlns:a16="http://schemas.microsoft.com/office/drawing/2014/main" id="{00000000-0008-0000-0000-00000B000000}"/>
              </a:ext>
            </a:extLst>
          </xdr:cNvPr>
          <xdr:cNvSpPr txBox="1"/>
        </xdr:nvSpPr>
        <xdr:spPr>
          <a:xfrm>
            <a:off x="5688489" y="3998842"/>
            <a:ext cx="617883" cy="2070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l-GR" sz="800">
                <a:latin typeface="GreekC"/>
                <a:cs typeface="GreekC"/>
              </a:rPr>
              <a:t>Ω</a:t>
            </a:r>
            <a:r>
              <a:rPr lang="fr-FR" sz="800">
                <a:latin typeface="+mn-lt"/>
                <a:cs typeface="GreekC"/>
              </a:rPr>
              <a:t>t</a:t>
            </a:r>
            <a:r>
              <a:rPr lang="fr-FR" sz="800"/>
              <a:t>m,Ctm</a:t>
            </a:r>
          </a:p>
        </xdr:txBody>
      </xdr:sp>
      <xdr:sp macro="" textlink="">
        <xdr:nvSpPr>
          <xdr:cNvPr id="12" name="ZoneTexte 11">
            <a:extLst>
              <a:ext uri="{FF2B5EF4-FFF2-40B4-BE49-F238E27FC236}">
                <a16:creationId xmlns:a16="http://schemas.microsoft.com/office/drawing/2014/main" id="{00000000-0008-0000-0000-00000C000000}"/>
              </a:ext>
            </a:extLst>
          </xdr:cNvPr>
          <xdr:cNvSpPr txBox="1"/>
        </xdr:nvSpPr>
        <xdr:spPr>
          <a:xfrm>
            <a:off x="7265498" y="3761958"/>
            <a:ext cx="617883" cy="2070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800"/>
              <a:t>Fent,V</a:t>
            </a:r>
          </a:p>
        </xdr:txBody>
      </xdr:sp>
    </xdr:grpSp>
    <xdr:clientData/>
  </xdr:twoCellAnchor>
  <xdr:twoCellAnchor>
    <xdr:from>
      <xdr:col>11</xdr:col>
      <xdr:colOff>7040</xdr:colOff>
      <xdr:row>0</xdr:row>
      <xdr:rowOff>67711</xdr:rowOff>
    </xdr:from>
    <xdr:to>
      <xdr:col>18</xdr:col>
      <xdr:colOff>73040</xdr:colOff>
      <xdr:row>56</xdr:row>
      <xdr:rowOff>110347</xdr:rowOff>
    </xdr:to>
    <xdr:grpSp>
      <xdr:nvGrpSpPr>
        <xdr:cNvPr id="19" name="Groupe 18">
          <a:extLst>
            <a:ext uri="{FF2B5EF4-FFF2-40B4-BE49-F238E27FC236}">
              <a16:creationId xmlns:a16="http://schemas.microsoft.com/office/drawing/2014/main" id="{00000000-0008-0000-0000-000013000000}"/>
            </a:ext>
          </a:extLst>
        </xdr:cNvPr>
        <xdr:cNvGrpSpPr/>
      </xdr:nvGrpSpPr>
      <xdr:grpSpPr>
        <a:xfrm>
          <a:off x="8828018" y="67711"/>
          <a:ext cx="5400000" cy="12698462"/>
          <a:chOff x="8828018" y="67711"/>
          <a:chExt cx="5400000" cy="12731593"/>
        </a:xfrm>
      </xdr:grpSpPr>
      <xdr:graphicFrame macro="">
        <xdr:nvGraphicFramePr>
          <xdr:cNvPr id="2" name="Graphique 1">
            <a:extLst>
              <a:ext uri="{FF2B5EF4-FFF2-40B4-BE49-F238E27FC236}">
                <a16:creationId xmlns:a16="http://schemas.microsoft.com/office/drawing/2014/main" id="{00000000-0008-0000-0000-000002000000}"/>
              </a:ext>
            </a:extLst>
          </xdr:cNvPr>
          <xdr:cNvGraphicFramePr/>
        </xdr:nvGraphicFramePr>
        <xdr:xfrm>
          <a:off x="8828018" y="67711"/>
          <a:ext cx="5400000" cy="1800000"/>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3" name="Graphique 2">
            <a:extLst>
              <a:ext uri="{FF2B5EF4-FFF2-40B4-BE49-F238E27FC236}">
                <a16:creationId xmlns:a16="http://schemas.microsoft.com/office/drawing/2014/main" id="{00000000-0008-0000-0000-000003000000}"/>
              </a:ext>
            </a:extLst>
          </xdr:cNvPr>
          <xdr:cNvGraphicFramePr>
            <a:graphicFrameLocks/>
          </xdr:cNvGraphicFramePr>
        </xdr:nvGraphicFramePr>
        <xdr:xfrm>
          <a:off x="8828018" y="3711575"/>
          <a:ext cx="5400000" cy="1800000"/>
        </xdr:xfrm>
        <a:graphic>
          <a:graphicData uri="http://schemas.openxmlformats.org/drawingml/2006/chart">
            <c:chart xmlns:c="http://schemas.openxmlformats.org/drawingml/2006/chart" xmlns:r="http://schemas.openxmlformats.org/officeDocument/2006/relationships" r:id="rId7"/>
          </a:graphicData>
        </a:graphic>
      </xdr:graphicFrame>
      <xdr:graphicFrame macro="">
        <xdr:nvGraphicFramePr>
          <xdr:cNvPr id="5" name="Graphique 4">
            <a:extLst>
              <a:ext uri="{FF2B5EF4-FFF2-40B4-BE49-F238E27FC236}">
                <a16:creationId xmlns:a16="http://schemas.microsoft.com/office/drawing/2014/main" id="{00000000-0008-0000-0000-000005000000}"/>
              </a:ext>
            </a:extLst>
          </xdr:cNvPr>
          <xdr:cNvGraphicFramePr>
            <a:graphicFrameLocks/>
          </xdr:cNvGraphicFramePr>
        </xdr:nvGraphicFramePr>
        <xdr:xfrm>
          <a:off x="8828018" y="5533507"/>
          <a:ext cx="5400000" cy="1800000"/>
        </xdr:xfrm>
        <a:graphic>
          <a:graphicData uri="http://schemas.openxmlformats.org/drawingml/2006/chart">
            <c:chart xmlns:c="http://schemas.openxmlformats.org/drawingml/2006/chart" xmlns:r="http://schemas.openxmlformats.org/officeDocument/2006/relationships" r:id="rId8"/>
          </a:graphicData>
        </a:graphic>
      </xdr:graphicFrame>
      <xdr:graphicFrame macro="">
        <xdr:nvGraphicFramePr>
          <xdr:cNvPr id="6" name="Graphique 5">
            <a:extLst>
              <a:ext uri="{FF2B5EF4-FFF2-40B4-BE49-F238E27FC236}">
                <a16:creationId xmlns:a16="http://schemas.microsoft.com/office/drawing/2014/main" id="{00000000-0008-0000-0000-000006000000}"/>
              </a:ext>
            </a:extLst>
          </xdr:cNvPr>
          <xdr:cNvGraphicFramePr>
            <a:graphicFrameLocks/>
          </xdr:cNvGraphicFramePr>
        </xdr:nvGraphicFramePr>
        <xdr:xfrm>
          <a:off x="8828018" y="7355439"/>
          <a:ext cx="5400000" cy="1800000"/>
        </xdr:xfrm>
        <a:graphic>
          <a:graphicData uri="http://schemas.openxmlformats.org/drawingml/2006/chart">
            <c:chart xmlns:c="http://schemas.openxmlformats.org/drawingml/2006/chart" xmlns:r="http://schemas.openxmlformats.org/officeDocument/2006/relationships" r:id="rId9"/>
          </a:graphicData>
        </a:graphic>
      </xdr:graphicFrame>
      <xdr:graphicFrame macro="">
        <xdr:nvGraphicFramePr>
          <xdr:cNvPr id="7" name="Graphique 6">
            <a:extLst>
              <a:ext uri="{FF2B5EF4-FFF2-40B4-BE49-F238E27FC236}">
                <a16:creationId xmlns:a16="http://schemas.microsoft.com/office/drawing/2014/main" id="{00000000-0008-0000-0000-000007000000}"/>
              </a:ext>
            </a:extLst>
          </xdr:cNvPr>
          <xdr:cNvGraphicFramePr>
            <a:graphicFrameLocks/>
          </xdr:cNvGraphicFramePr>
        </xdr:nvGraphicFramePr>
        <xdr:xfrm>
          <a:off x="8828018" y="1889643"/>
          <a:ext cx="5400000" cy="1800000"/>
        </xdr:xfrm>
        <a:graphic>
          <a:graphicData uri="http://schemas.openxmlformats.org/drawingml/2006/chart">
            <c:chart xmlns:c="http://schemas.openxmlformats.org/drawingml/2006/chart" xmlns:r="http://schemas.openxmlformats.org/officeDocument/2006/relationships" r:id="rId10"/>
          </a:graphicData>
        </a:graphic>
      </xdr:graphicFrame>
      <xdr:graphicFrame macro="">
        <xdr:nvGraphicFramePr>
          <xdr:cNvPr id="14" name="Graphique 13">
            <a:extLst>
              <a:ext uri="{FF2B5EF4-FFF2-40B4-BE49-F238E27FC236}">
                <a16:creationId xmlns:a16="http://schemas.microsoft.com/office/drawing/2014/main" id="{00000000-0008-0000-0000-00000E000000}"/>
              </a:ext>
            </a:extLst>
          </xdr:cNvPr>
          <xdr:cNvGraphicFramePr>
            <a:graphicFrameLocks/>
          </xdr:cNvGraphicFramePr>
        </xdr:nvGraphicFramePr>
        <xdr:xfrm>
          <a:off x="8828018" y="10999304"/>
          <a:ext cx="5400000" cy="1800000"/>
        </xdr:xfrm>
        <a:graphic>
          <a:graphicData uri="http://schemas.openxmlformats.org/drawingml/2006/chart">
            <c:chart xmlns:c="http://schemas.openxmlformats.org/drawingml/2006/chart" xmlns:r="http://schemas.openxmlformats.org/officeDocument/2006/relationships" r:id="rId11"/>
          </a:graphicData>
        </a:graphic>
      </xdr:graphicFrame>
      <xdr:graphicFrame macro="">
        <xdr:nvGraphicFramePr>
          <xdr:cNvPr id="15" name="Graphique 14">
            <a:extLst>
              <a:ext uri="{FF2B5EF4-FFF2-40B4-BE49-F238E27FC236}">
                <a16:creationId xmlns:a16="http://schemas.microsoft.com/office/drawing/2014/main" id="{00000000-0008-0000-0000-00000F000000}"/>
              </a:ext>
            </a:extLst>
          </xdr:cNvPr>
          <xdr:cNvGraphicFramePr>
            <a:graphicFrameLocks/>
          </xdr:cNvGraphicFramePr>
        </xdr:nvGraphicFramePr>
        <xdr:xfrm>
          <a:off x="8828018" y="9177371"/>
          <a:ext cx="5400000" cy="1800000"/>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4</xdr:col>
      <xdr:colOff>405849</xdr:colOff>
      <xdr:row>36</xdr:row>
      <xdr:rowOff>48867</xdr:rowOff>
    </xdr:from>
    <xdr:to>
      <xdr:col>10</xdr:col>
      <xdr:colOff>381001</xdr:colOff>
      <xdr:row>50</xdr:row>
      <xdr:rowOff>49696</xdr:rowOff>
    </xdr:to>
    <xdr:graphicFrame macro="">
      <xdr:nvGraphicFramePr>
        <xdr:cNvPr id="17" name="Graphique 16">
          <a:extLst>
            <a:ext uri="{FF2B5EF4-FFF2-40B4-BE49-F238E27FC236}">
              <a16:creationId xmlns:a16="http://schemas.microsoft.com/office/drawing/2014/main" id="{00000000-0008-0000-00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76"/>
  <sheetViews>
    <sheetView tabSelected="1" zoomScale="115" zoomScaleNormal="115" workbookViewId="0">
      <selection activeCell="F15" sqref="F15:I15"/>
    </sheetView>
  </sheetViews>
  <sheetFormatPr baseColWidth="10" defaultRowHeight="15"/>
  <cols>
    <col min="2" max="2" width="12.7109375" customWidth="1"/>
    <col min="3" max="3" width="14.5703125" customWidth="1"/>
    <col min="4" max="4" width="13.28515625" customWidth="1"/>
    <col min="9" max="9" width="11.85546875" bestFit="1" customWidth="1"/>
  </cols>
  <sheetData>
    <row r="1" spans="1:11">
      <c r="A1" s="43" t="s">
        <v>83</v>
      </c>
      <c r="B1" s="43"/>
      <c r="C1" s="43"/>
      <c r="D1" s="43"/>
      <c r="E1" s="43"/>
      <c r="F1" s="43"/>
      <c r="G1" s="43"/>
      <c r="H1" s="43"/>
      <c r="I1" s="43"/>
      <c r="J1" s="43"/>
      <c r="K1" s="43"/>
    </row>
    <row r="2" spans="1:11" ht="21">
      <c r="A2" s="54" t="s">
        <v>0</v>
      </c>
      <c r="B2" s="54"/>
      <c r="C2" s="54"/>
      <c r="D2" s="54"/>
      <c r="E2" s="54"/>
      <c r="F2" s="54"/>
      <c r="G2" s="54"/>
      <c r="H2" s="54"/>
      <c r="I2" s="54"/>
      <c r="J2" s="54"/>
      <c r="K2" s="54"/>
    </row>
    <row r="3" spans="1:11">
      <c r="A3" s="49" t="s">
        <v>12</v>
      </c>
      <c r="B3" s="49"/>
      <c r="C3" s="49"/>
      <c r="D3" s="49"/>
      <c r="E3" s="49"/>
      <c r="F3" s="49"/>
      <c r="G3" s="49"/>
      <c r="H3" s="49"/>
      <c r="I3" s="49"/>
      <c r="J3" s="49"/>
      <c r="K3" s="49"/>
    </row>
    <row r="4" spans="1:11" ht="18.75">
      <c r="B4" s="19" t="s">
        <v>82</v>
      </c>
    </row>
    <row r="6" spans="1:11">
      <c r="B6" s="7" t="s">
        <v>1</v>
      </c>
      <c r="H6" s="7" t="s">
        <v>9</v>
      </c>
    </row>
    <row r="7" spans="1:11">
      <c r="B7" s="2" t="s">
        <v>7</v>
      </c>
      <c r="C7" s="2"/>
      <c r="D7" s="10">
        <v>0.2</v>
      </c>
      <c r="E7" s="3" t="s">
        <v>2</v>
      </c>
      <c r="I7" t="s">
        <v>10</v>
      </c>
      <c r="J7" s="42">
        <v>1.5</v>
      </c>
      <c r="K7" t="s">
        <v>2</v>
      </c>
    </row>
    <row r="8" spans="1:11" ht="15.75" thickBot="1">
      <c r="B8" s="2" t="s">
        <v>3</v>
      </c>
      <c r="C8" s="2"/>
      <c r="D8" s="10">
        <f>200/1000</f>
        <v>0.2</v>
      </c>
      <c r="E8" s="3" t="s">
        <v>4</v>
      </c>
    </row>
    <row r="9" spans="1:11" ht="15.75" thickBot="1">
      <c r="B9" s="2" t="s">
        <v>5</v>
      </c>
      <c r="C9" s="2"/>
      <c r="D9" s="10">
        <v>0.8</v>
      </c>
      <c r="E9" s="3" t="s">
        <v>2</v>
      </c>
      <c r="H9" s="29"/>
      <c r="I9" s="25" t="s">
        <v>52</v>
      </c>
      <c r="J9" s="26"/>
    </row>
    <row r="10" spans="1:11" ht="15.75" thickBot="1">
      <c r="B10" s="2" t="s">
        <v>6</v>
      </c>
      <c r="C10" s="2"/>
      <c r="D10" s="10">
        <v>0.2</v>
      </c>
      <c r="E10" s="3" t="s">
        <v>2</v>
      </c>
      <c r="H10" s="30"/>
      <c r="I10" s="27" t="s">
        <v>53</v>
      </c>
      <c r="J10" s="28"/>
    </row>
    <row r="11" spans="1:11" ht="25.5" customHeight="1">
      <c r="B11" s="44" t="s">
        <v>45</v>
      </c>
      <c r="C11" s="44"/>
      <c r="D11" s="24">
        <f>MAX(ABS(C157),ABS(C158))</f>
        <v>0.19995000000000002</v>
      </c>
      <c r="E11" s="3" t="s">
        <v>42</v>
      </c>
      <c r="H11" s="41"/>
      <c r="I11" s="40"/>
      <c r="J11" s="40"/>
    </row>
    <row r="12" spans="1:11">
      <c r="E12" s="13"/>
    </row>
    <row r="13" spans="1:11">
      <c r="B13" s="7" t="s">
        <v>14</v>
      </c>
      <c r="E13" s="13"/>
    </row>
    <row r="14" spans="1:11">
      <c r="B14" s="2" t="s">
        <v>16</v>
      </c>
      <c r="C14" s="2"/>
      <c r="D14" s="11">
        <v>1</v>
      </c>
      <c r="E14" s="3" t="s">
        <v>15</v>
      </c>
      <c r="F14" s="49" t="s">
        <v>22</v>
      </c>
      <c r="G14" s="49"/>
      <c r="H14" s="49"/>
      <c r="I14" s="49"/>
    </row>
    <row r="15" spans="1:11">
      <c r="B15" s="2" t="s">
        <v>17</v>
      </c>
      <c r="C15" s="2"/>
      <c r="D15" s="9" t="s">
        <v>18</v>
      </c>
      <c r="E15" s="3"/>
      <c r="F15" s="49" t="s">
        <v>23</v>
      </c>
      <c r="G15" s="49"/>
      <c r="H15" s="49"/>
      <c r="I15" s="49"/>
    </row>
    <row r="16" spans="1:11" ht="42" customHeight="1">
      <c r="B16" s="44" t="s">
        <v>21</v>
      </c>
      <c r="C16" s="44"/>
      <c r="D16" s="10">
        <v>1</v>
      </c>
      <c r="E16" s="3" t="s">
        <v>20</v>
      </c>
      <c r="F16" s="45" t="s">
        <v>27</v>
      </c>
      <c r="G16" s="45"/>
      <c r="H16" s="45"/>
      <c r="I16" s="45"/>
    </row>
    <row r="17" spans="2:10">
      <c r="B17" s="49" t="s">
        <v>26</v>
      </c>
      <c r="C17" s="49"/>
      <c r="D17" s="49"/>
      <c r="E17" s="49"/>
      <c r="F17" s="49"/>
      <c r="G17" s="49"/>
      <c r="H17" s="49"/>
      <c r="I17" s="49"/>
    </row>
    <row r="19" spans="2:10">
      <c r="B19" s="7" t="s">
        <v>32</v>
      </c>
    </row>
    <row r="21" spans="2:10">
      <c r="B21" s="20" t="s">
        <v>47</v>
      </c>
      <c r="C21" s="8"/>
      <c r="D21" s="2"/>
      <c r="E21" s="3"/>
    </row>
    <row r="22" spans="2:10">
      <c r="B22" s="50" t="s">
        <v>48</v>
      </c>
      <c r="C22" s="50"/>
      <c r="D22" s="10">
        <v>0.95</v>
      </c>
      <c r="E22" s="3" t="s">
        <v>33</v>
      </c>
      <c r="F22" s="46" t="s">
        <v>54</v>
      </c>
      <c r="G22" s="46"/>
      <c r="H22" s="46"/>
      <c r="I22" s="46"/>
    </row>
    <row r="23" spans="2:10">
      <c r="B23" s="50" t="s">
        <v>49</v>
      </c>
      <c r="C23" s="50"/>
      <c r="D23" s="10">
        <v>0.9</v>
      </c>
      <c r="E23" s="3" t="s">
        <v>33</v>
      </c>
      <c r="F23" s="46"/>
      <c r="G23" s="46"/>
      <c r="H23" s="46"/>
      <c r="I23" s="46"/>
    </row>
    <row r="24" spans="2:10">
      <c r="B24" s="52" t="s">
        <v>46</v>
      </c>
      <c r="C24" s="52"/>
      <c r="D24" s="22">
        <f>etaR*etatm</f>
        <v>0.85499999999999998</v>
      </c>
      <c r="E24" s="3" t="s">
        <v>33</v>
      </c>
      <c r="F24" s="49"/>
      <c r="G24" s="49"/>
      <c r="H24" s="49"/>
      <c r="I24" s="49"/>
    </row>
    <row r="25" spans="2:10" ht="15" customHeight="1">
      <c r="B25" s="2" t="s">
        <v>50</v>
      </c>
      <c r="D25" s="53" t="s">
        <v>51</v>
      </c>
      <c r="E25" s="53"/>
      <c r="F25" s="49" t="s">
        <v>59</v>
      </c>
      <c r="G25" s="49"/>
      <c r="H25" s="49"/>
      <c r="I25" s="49"/>
      <c r="J25" s="49"/>
    </row>
    <row r="26" spans="2:10">
      <c r="C26" s="50" t="str">
        <f>IF(D25="Vis-écrou","Pas de la vis (m)",IF(D25="Autre","Rapport de transformation (m/tr)","Rayon de la poulie / du pignon (m)"))</f>
        <v>Rayon de la poulie / du pignon (m)</v>
      </c>
      <c r="D26" s="50"/>
      <c r="E26" s="21">
        <v>0.01</v>
      </c>
      <c r="F26" s="51" t="s">
        <v>61</v>
      </c>
      <c r="G26" s="51"/>
      <c r="H26" s="31">
        <f>IF(D25="Vis-écrou",E26,IF(D25="Autre",E26,2*PI()*E26))</f>
        <v>6.2831853071795868E-2</v>
      </c>
    </row>
    <row r="28" spans="2:10">
      <c r="B28" s="7" t="s">
        <v>34</v>
      </c>
    </row>
    <row r="29" spans="2:10">
      <c r="B29" s="52" t="s">
        <v>44</v>
      </c>
      <c r="C29" s="52"/>
      <c r="D29" s="23">
        <f>MAX(ABS(G157),ABS(G158))</f>
        <v>0.42105263157894751</v>
      </c>
      <c r="E29" s="3" t="s">
        <v>29</v>
      </c>
      <c r="F29" s="49" t="s">
        <v>57</v>
      </c>
      <c r="G29" s="49"/>
      <c r="H29" s="49"/>
      <c r="I29" s="49"/>
    </row>
    <row r="30" spans="2:10">
      <c r="B30" s="36" t="s">
        <v>64</v>
      </c>
      <c r="C30" s="36"/>
      <c r="D30" s="24">
        <f>MAX(ABS(I157),ABS(I158))</f>
        <v>2.2222222222222233E-2</v>
      </c>
      <c r="E30" s="3" t="s">
        <v>58</v>
      </c>
      <c r="F30" s="1"/>
      <c r="G30" s="1"/>
      <c r="H30" s="1"/>
      <c r="I30" s="1"/>
    </row>
    <row r="31" spans="2:10">
      <c r="B31" s="36" t="s">
        <v>65</v>
      </c>
      <c r="C31" s="36"/>
      <c r="D31" s="37">
        <f>MAX(ABS(H157),ABS(H158))</f>
        <v>190.9859317102744</v>
      </c>
      <c r="E31" s="3" t="s">
        <v>56</v>
      </c>
      <c r="F31" s="1"/>
      <c r="G31" s="1"/>
      <c r="H31" s="1"/>
      <c r="I31" s="1"/>
    </row>
    <row r="32" spans="2:10" ht="39" customHeight="1">
      <c r="B32" s="48" t="s">
        <v>66</v>
      </c>
      <c r="C32" s="48"/>
      <c r="D32" s="48"/>
      <c r="E32" s="48"/>
      <c r="F32" s="48"/>
      <c r="G32" s="48"/>
      <c r="H32" s="48"/>
      <c r="I32" s="48"/>
      <c r="J32" s="48"/>
    </row>
    <row r="33" spans="1:10" ht="15" customHeight="1">
      <c r="B33" s="44" t="s">
        <v>67</v>
      </c>
      <c r="C33" s="44"/>
      <c r="D33" s="38">
        <v>15000</v>
      </c>
      <c r="E33" s="3" t="s">
        <v>56</v>
      </c>
      <c r="F33" s="49" t="s">
        <v>68</v>
      </c>
      <c r="G33" s="49"/>
      <c r="H33" s="49"/>
      <c r="I33" s="49"/>
      <c r="J33" s="49"/>
    </row>
    <row r="34" spans="1:10" ht="15" customHeight="1">
      <c r="B34" s="44" t="s">
        <v>69</v>
      </c>
      <c r="C34" s="44"/>
      <c r="D34" s="35">
        <f>1/1000</f>
        <v>1E-3</v>
      </c>
      <c r="E34" s="3" t="s">
        <v>58</v>
      </c>
      <c r="F34" s="49" t="s">
        <v>68</v>
      </c>
      <c r="G34" s="49"/>
      <c r="H34" s="49"/>
      <c r="I34" s="49"/>
      <c r="J34" s="49"/>
    </row>
    <row r="35" spans="1:10" ht="15" customHeight="1">
      <c r="B35" s="33"/>
      <c r="C35" s="33"/>
      <c r="D35" s="34"/>
      <c r="E35" s="3"/>
    </row>
    <row r="36" spans="1:10" ht="27" customHeight="1">
      <c r="B36" s="44" t="s">
        <v>70</v>
      </c>
      <c r="C36" s="44"/>
      <c r="D36" s="35">
        <f>1/40</f>
        <v>2.5000000000000001E-2</v>
      </c>
      <c r="E36" s="3" t="s">
        <v>33</v>
      </c>
      <c r="F36" s="45" t="s">
        <v>78</v>
      </c>
      <c r="G36" s="46"/>
      <c r="H36" s="46"/>
      <c r="I36" s="46"/>
      <c r="J36" s="46"/>
    </row>
    <row r="37" spans="1:10" ht="15" customHeight="1">
      <c r="B37" s="33"/>
      <c r="C37" s="33"/>
      <c r="D37" s="34"/>
      <c r="E37" s="3"/>
    </row>
    <row r="38" spans="1:10" ht="15" customHeight="1">
      <c r="B38" s="45" t="s">
        <v>79</v>
      </c>
      <c r="C38" s="45"/>
      <c r="D38" s="45"/>
      <c r="E38" s="3"/>
    </row>
    <row r="39" spans="1:10" ht="15" customHeight="1">
      <c r="B39" s="45"/>
      <c r="C39" s="45"/>
      <c r="D39" s="45"/>
      <c r="E39" s="3"/>
    </row>
    <row r="40" spans="1:10" ht="15" customHeight="1">
      <c r="B40" s="45"/>
      <c r="C40" s="45"/>
      <c r="D40" s="45"/>
      <c r="E40" s="3"/>
    </row>
    <row r="41" spans="1:10" ht="15" customHeight="1">
      <c r="B41" s="45"/>
      <c r="C41" s="45"/>
      <c r="D41" s="45"/>
      <c r="E41" s="3"/>
    </row>
    <row r="42" spans="1:10" ht="15" customHeight="1">
      <c r="B42" s="45"/>
      <c r="C42" s="45"/>
      <c r="D42" s="45"/>
      <c r="E42" s="3"/>
    </row>
    <row r="43" spans="1:10" ht="15" customHeight="1">
      <c r="B43" s="45"/>
      <c r="C43" s="45"/>
      <c r="D43" s="45"/>
      <c r="E43" s="3"/>
    </row>
    <row r="44" spans="1:10" ht="15" customHeight="1">
      <c r="B44" s="45"/>
      <c r="C44" s="45"/>
      <c r="D44" s="45"/>
      <c r="E44" s="3"/>
    </row>
    <row r="45" spans="1:10" ht="15" customHeight="1">
      <c r="B45" s="45"/>
      <c r="C45" s="45"/>
      <c r="D45" s="45"/>
      <c r="E45" s="3"/>
    </row>
    <row r="46" spans="1:10" ht="15" customHeight="1">
      <c r="A46" s="7"/>
      <c r="B46" s="45"/>
      <c r="C46" s="45"/>
      <c r="D46" s="45"/>
    </row>
    <row r="47" spans="1:10" ht="15" customHeight="1">
      <c r="B47" s="45"/>
      <c r="C47" s="45"/>
      <c r="D47" s="45"/>
      <c r="E47" s="3"/>
    </row>
    <row r="48" spans="1:10" ht="28.5" customHeight="1">
      <c r="B48" s="45"/>
      <c r="C48" s="45"/>
      <c r="D48" s="45"/>
    </row>
    <row r="49" spans="1:15">
      <c r="B49" s="47" t="s">
        <v>77</v>
      </c>
      <c r="C49" s="47"/>
      <c r="D49" s="47"/>
    </row>
    <row r="50" spans="1:15">
      <c r="B50" s="47"/>
      <c r="C50" s="47"/>
      <c r="D50" s="47"/>
    </row>
    <row r="52" spans="1:15" ht="36.75" customHeight="1">
      <c r="A52" s="6" t="s">
        <v>11</v>
      </c>
      <c r="B52" s="6" t="s">
        <v>13</v>
      </c>
      <c r="C52" s="6" t="s">
        <v>41</v>
      </c>
      <c r="D52" s="6" t="s">
        <v>24</v>
      </c>
      <c r="E52" s="6" t="s">
        <v>19</v>
      </c>
      <c r="F52" s="6" t="s">
        <v>28</v>
      </c>
      <c r="G52" s="6" t="s">
        <v>35</v>
      </c>
      <c r="H52" s="3" t="s">
        <v>55</v>
      </c>
      <c r="I52" s="3" t="s">
        <v>60</v>
      </c>
      <c r="J52" s="3" t="s">
        <v>73</v>
      </c>
      <c r="K52" s="3" t="s">
        <v>72</v>
      </c>
      <c r="L52" s="3"/>
      <c r="M52" s="3"/>
      <c r="N52" s="3"/>
      <c r="O52" s="3"/>
    </row>
    <row r="53" spans="1:15">
      <c r="A53" s="3" t="s">
        <v>2</v>
      </c>
      <c r="B53" s="3" t="s">
        <v>4</v>
      </c>
      <c r="C53" s="12" t="s">
        <v>42</v>
      </c>
      <c r="D53" s="3" t="s">
        <v>25</v>
      </c>
      <c r="E53" s="3" t="s">
        <v>20</v>
      </c>
      <c r="F53" s="3" t="s">
        <v>29</v>
      </c>
      <c r="G53" s="3" t="s">
        <v>29</v>
      </c>
      <c r="H53" s="3" t="s">
        <v>56</v>
      </c>
      <c r="I53" s="3" t="s">
        <v>58</v>
      </c>
      <c r="J53" s="3" t="s">
        <v>56</v>
      </c>
      <c r="K53" s="3" t="s">
        <v>58</v>
      </c>
      <c r="L53" s="3"/>
      <c r="M53" s="3"/>
      <c r="N53" s="3"/>
      <c r="O53" s="3"/>
    </row>
    <row r="54" spans="1:15" ht="51.75" customHeight="1">
      <c r="A54" s="16" t="s">
        <v>8</v>
      </c>
      <c r="B54" s="16" t="s">
        <v>39</v>
      </c>
      <c r="C54" s="14" t="s">
        <v>43</v>
      </c>
      <c r="D54" s="14" t="s">
        <v>36</v>
      </c>
      <c r="E54" s="14" t="s">
        <v>37</v>
      </c>
      <c r="F54" s="16" t="s">
        <v>38</v>
      </c>
      <c r="G54" s="3" t="s">
        <v>40</v>
      </c>
      <c r="H54" s="14" t="s">
        <v>62</v>
      </c>
      <c r="I54" s="14" t="s">
        <v>63</v>
      </c>
      <c r="J54" s="14" t="s">
        <v>80</v>
      </c>
      <c r="K54" s="14" t="s">
        <v>81</v>
      </c>
      <c r="L54" s="3"/>
      <c r="M54" s="3"/>
      <c r="N54" s="3"/>
      <c r="O54" s="3"/>
    </row>
    <row r="55" spans="1:15">
      <c r="A55" s="3">
        <v>0</v>
      </c>
      <c r="B55" s="5">
        <f t="shared" ref="B55:B86" si="0">IF(A55&lt;ta,vmax*A55/ta,IF(A55&lt;ta+tvmax,vmax,IF(A55&lt;ta+tvmax+td,vmax*(1-(A55-tvmax-ta)/td),0)))</f>
        <v>0</v>
      </c>
      <c r="C55" s="3">
        <v>0</v>
      </c>
      <c r="D55" s="4">
        <f t="shared" ref="D55:D86" si="1">(B56-B55)/(A56-A55)</f>
        <v>1</v>
      </c>
      <c r="E55" s="4">
        <f t="shared" ref="E55:E86" si="2">IF($D$15="Horizontalement",M*D55+fg,D55+fg+9.81*M)</f>
        <v>2</v>
      </c>
      <c r="F55" s="5">
        <f t="shared" ref="F55:F86" si="3">E55*B55</f>
        <v>0</v>
      </c>
      <c r="G55" s="5">
        <f t="shared" ref="G55:G86" si="4">F55/eta</f>
        <v>0</v>
      </c>
      <c r="H55" s="4">
        <f t="shared" ref="H55:H86" si="5">60*B55/rtm</f>
        <v>0</v>
      </c>
      <c r="I55" s="18">
        <f t="shared" ref="I55:I86" si="6">E55*rtm/(2*PI()*etatm)</f>
        <v>2.2222222222222223E-2</v>
      </c>
      <c r="J55" s="39">
        <f t="shared" ref="J55:J86" si="7">ABS(H55/k)</f>
        <v>0</v>
      </c>
      <c r="K55" s="17">
        <f t="shared" ref="K55:K86" si="8">ABS(I55*k/etaR)</f>
        <v>5.8479532163742691E-4</v>
      </c>
      <c r="L55" s="3"/>
      <c r="M55" s="3"/>
      <c r="N55" s="3"/>
      <c r="O55" s="3"/>
    </row>
    <row r="56" spans="1:15">
      <c r="A56" s="3">
        <f t="shared" ref="A56:A87" si="9">A55+tmax/100</f>
        <v>1.4999999999999999E-2</v>
      </c>
      <c r="B56" s="5">
        <f t="shared" si="0"/>
        <v>1.4999999999999999E-2</v>
      </c>
      <c r="C56" s="17">
        <f>B56*(A56-A55)+C55</f>
        <v>2.2499999999999999E-4</v>
      </c>
      <c r="D56" s="4">
        <f t="shared" si="1"/>
        <v>1</v>
      </c>
      <c r="E56" s="4">
        <f t="shared" si="2"/>
        <v>2</v>
      </c>
      <c r="F56" s="5">
        <f t="shared" si="3"/>
        <v>0.03</v>
      </c>
      <c r="G56" s="5">
        <f t="shared" si="4"/>
        <v>3.5087719298245612E-2</v>
      </c>
      <c r="H56" s="4">
        <f t="shared" si="5"/>
        <v>14.323944878270579</v>
      </c>
      <c r="I56" s="18">
        <f t="shared" si="6"/>
        <v>2.2222222222222223E-2</v>
      </c>
      <c r="J56" s="39">
        <f t="shared" si="7"/>
        <v>572.95779513082311</v>
      </c>
      <c r="K56" s="17">
        <f t="shared" si="8"/>
        <v>5.8479532163742691E-4</v>
      </c>
      <c r="L56" s="3"/>
      <c r="M56" s="3"/>
      <c r="N56" s="3"/>
      <c r="O56" s="3"/>
    </row>
    <row r="57" spans="1:15">
      <c r="A57" s="3">
        <f t="shared" si="9"/>
        <v>0.03</v>
      </c>
      <c r="B57" s="5">
        <f t="shared" si="0"/>
        <v>0.03</v>
      </c>
      <c r="C57" s="17">
        <f t="shared" ref="C57:C120" si="10">B57*(A57-A56)+C56</f>
        <v>6.7500000000000004E-4</v>
      </c>
      <c r="D57" s="4">
        <f t="shared" si="1"/>
        <v>0.99999999999999956</v>
      </c>
      <c r="E57" s="4">
        <f t="shared" si="2"/>
        <v>1.9999999999999996</v>
      </c>
      <c r="F57" s="5">
        <f t="shared" si="3"/>
        <v>5.9999999999999984E-2</v>
      </c>
      <c r="G57" s="5">
        <f t="shared" si="4"/>
        <v>7.017543859649121E-2</v>
      </c>
      <c r="H57" s="4">
        <f t="shared" si="5"/>
        <v>28.647889756541158</v>
      </c>
      <c r="I57" s="18">
        <f t="shared" si="6"/>
        <v>2.222222222222222E-2</v>
      </c>
      <c r="J57" s="39">
        <f t="shared" si="7"/>
        <v>1145.9155902616462</v>
      </c>
      <c r="K57" s="17">
        <f t="shared" si="8"/>
        <v>5.8479532163742691E-4</v>
      </c>
      <c r="L57" s="3"/>
      <c r="M57" s="3"/>
      <c r="N57" s="3"/>
      <c r="O57" s="3"/>
    </row>
    <row r="58" spans="1:15">
      <c r="A58" s="3">
        <f t="shared" si="9"/>
        <v>4.4999999999999998E-2</v>
      </c>
      <c r="B58" s="5">
        <f t="shared" si="0"/>
        <v>4.4999999999999991E-2</v>
      </c>
      <c r="C58" s="17">
        <f t="shared" si="10"/>
        <v>1.3499999999999999E-3</v>
      </c>
      <c r="D58" s="4">
        <f t="shared" si="1"/>
        <v>1.0000000000000004</v>
      </c>
      <c r="E58" s="4">
        <f t="shared" si="2"/>
        <v>2.0000000000000004</v>
      </c>
      <c r="F58" s="5">
        <f t="shared" si="3"/>
        <v>0.09</v>
      </c>
      <c r="G58" s="5">
        <f t="shared" si="4"/>
        <v>0.10526315789473684</v>
      </c>
      <c r="H58" s="4">
        <f t="shared" si="5"/>
        <v>42.971834634811728</v>
      </c>
      <c r="I58" s="18">
        <f t="shared" si="6"/>
        <v>2.222222222222223E-2</v>
      </c>
      <c r="J58" s="39">
        <f t="shared" si="7"/>
        <v>1718.8733853924691</v>
      </c>
      <c r="K58" s="17">
        <f t="shared" si="8"/>
        <v>5.8479532163742713E-4</v>
      </c>
      <c r="L58" s="3"/>
      <c r="M58" s="3"/>
      <c r="N58" s="3"/>
      <c r="O58" s="3"/>
    </row>
    <row r="59" spans="1:15">
      <c r="A59" s="3">
        <f t="shared" si="9"/>
        <v>0.06</v>
      </c>
      <c r="B59" s="5">
        <f t="shared" si="0"/>
        <v>0.06</v>
      </c>
      <c r="C59" s="17">
        <f t="shared" si="10"/>
        <v>2.2499999999999998E-3</v>
      </c>
      <c r="D59" s="4">
        <f t="shared" si="1"/>
        <v>1</v>
      </c>
      <c r="E59" s="4">
        <f t="shared" si="2"/>
        <v>2</v>
      </c>
      <c r="F59" s="5">
        <f t="shared" si="3"/>
        <v>0.12</v>
      </c>
      <c r="G59" s="5">
        <f t="shared" si="4"/>
        <v>0.14035087719298245</v>
      </c>
      <c r="H59" s="4">
        <f t="shared" si="5"/>
        <v>57.295779513082316</v>
      </c>
      <c r="I59" s="18">
        <f t="shared" si="6"/>
        <v>2.2222222222222223E-2</v>
      </c>
      <c r="J59" s="39">
        <f t="shared" si="7"/>
        <v>2291.8311805232925</v>
      </c>
      <c r="K59" s="17">
        <f t="shared" si="8"/>
        <v>5.8479532163742691E-4</v>
      </c>
      <c r="L59" s="3"/>
      <c r="M59" s="3"/>
      <c r="N59" s="3"/>
      <c r="O59" s="3"/>
    </row>
    <row r="60" spans="1:15">
      <c r="A60" s="3">
        <f t="shared" si="9"/>
        <v>7.4999999999999997E-2</v>
      </c>
      <c r="B60" s="5">
        <f t="shared" si="0"/>
        <v>7.4999999999999997E-2</v>
      </c>
      <c r="C60" s="17">
        <f t="shared" si="10"/>
        <v>3.3749999999999995E-3</v>
      </c>
      <c r="D60" s="4">
        <f t="shared" si="1"/>
        <v>0.99999999999999911</v>
      </c>
      <c r="E60" s="4">
        <f t="shared" si="2"/>
        <v>1.9999999999999991</v>
      </c>
      <c r="F60" s="5">
        <f t="shared" si="3"/>
        <v>0.14999999999999994</v>
      </c>
      <c r="G60" s="5">
        <f t="shared" si="4"/>
        <v>0.175438596491228</v>
      </c>
      <c r="H60" s="4">
        <f t="shared" si="5"/>
        <v>71.619724391352904</v>
      </c>
      <c r="I60" s="18">
        <f t="shared" si="6"/>
        <v>2.2222222222222213E-2</v>
      </c>
      <c r="J60" s="39">
        <f t="shared" si="7"/>
        <v>2864.7889756541158</v>
      </c>
      <c r="K60" s="17">
        <f t="shared" si="8"/>
        <v>5.8479532163742669E-4</v>
      </c>
      <c r="L60" s="3"/>
      <c r="M60" s="3"/>
      <c r="N60" s="3"/>
      <c r="O60" s="3"/>
    </row>
    <row r="61" spans="1:15">
      <c r="A61" s="3">
        <f t="shared" si="9"/>
        <v>0.09</v>
      </c>
      <c r="B61" s="5">
        <f t="shared" si="0"/>
        <v>8.9999999999999983E-2</v>
      </c>
      <c r="C61" s="17">
        <f t="shared" si="10"/>
        <v>4.7249999999999992E-3</v>
      </c>
      <c r="D61" s="4">
        <f t="shared" si="1"/>
        <v>1.0000000000000009</v>
      </c>
      <c r="E61" s="4">
        <f t="shared" si="2"/>
        <v>2.0000000000000009</v>
      </c>
      <c r="F61" s="5">
        <f t="shared" si="3"/>
        <v>0.18000000000000005</v>
      </c>
      <c r="G61" s="5">
        <f t="shared" si="4"/>
        <v>0.21052631578947376</v>
      </c>
      <c r="H61" s="4">
        <f t="shared" si="5"/>
        <v>85.943669269623456</v>
      </c>
      <c r="I61" s="18">
        <f t="shared" si="6"/>
        <v>2.2222222222222233E-2</v>
      </c>
      <c r="J61" s="39">
        <f t="shared" si="7"/>
        <v>3437.7467707849382</v>
      </c>
      <c r="K61" s="17">
        <f t="shared" si="8"/>
        <v>5.8479532163742724E-4</v>
      </c>
      <c r="L61" s="3"/>
      <c r="M61" s="3"/>
      <c r="N61" s="3"/>
      <c r="O61" s="3"/>
    </row>
    <row r="62" spans="1:15">
      <c r="A62" s="3">
        <f t="shared" si="9"/>
        <v>0.105</v>
      </c>
      <c r="B62" s="5">
        <f t="shared" si="0"/>
        <v>0.105</v>
      </c>
      <c r="C62" s="17">
        <f t="shared" si="10"/>
        <v>6.2999999999999992E-3</v>
      </c>
      <c r="D62" s="4">
        <f t="shared" si="1"/>
        <v>1</v>
      </c>
      <c r="E62" s="4">
        <f t="shared" si="2"/>
        <v>2</v>
      </c>
      <c r="F62" s="5">
        <f t="shared" si="3"/>
        <v>0.21</v>
      </c>
      <c r="G62" s="5">
        <f t="shared" si="4"/>
        <v>0.24561403508771928</v>
      </c>
      <c r="H62" s="4">
        <f t="shared" si="5"/>
        <v>100.26761414789405</v>
      </c>
      <c r="I62" s="18">
        <f t="shared" si="6"/>
        <v>2.2222222222222223E-2</v>
      </c>
      <c r="J62" s="39">
        <f t="shared" si="7"/>
        <v>4010.704565915762</v>
      </c>
      <c r="K62" s="17">
        <f t="shared" si="8"/>
        <v>5.8479532163742691E-4</v>
      </c>
      <c r="L62" s="3"/>
      <c r="M62" s="3"/>
      <c r="N62" s="3"/>
      <c r="O62" s="3"/>
    </row>
    <row r="63" spans="1:15">
      <c r="A63" s="3">
        <f t="shared" si="9"/>
        <v>0.12</v>
      </c>
      <c r="B63" s="5">
        <f t="shared" si="0"/>
        <v>0.12</v>
      </c>
      <c r="C63" s="17">
        <f t="shared" si="10"/>
        <v>8.0999999999999996E-3</v>
      </c>
      <c r="D63" s="4">
        <f t="shared" si="1"/>
        <v>1</v>
      </c>
      <c r="E63" s="4">
        <f t="shared" si="2"/>
        <v>2</v>
      </c>
      <c r="F63" s="5">
        <f t="shared" si="3"/>
        <v>0.24</v>
      </c>
      <c r="G63" s="5">
        <f t="shared" si="4"/>
        <v>0.2807017543859649</v>
      </c>
      <c r="H63" s="4">
        <f t="shared" si="5"/>
        <v>114.59155902616463</v>
      </c>
      <c r="I63" s="18">
        <f t="shared" si="6"/>
        <v>2.2222222222222223E-2</v>
      </c>
      <c r="J63" s="39">
        <f t="shared" si="7"/>
        <v>4583.6623610465849</v>
      </c>
      <c r="K63" s="17">
        <f t="shared" si="8"/>
        <v>5.8479532163742691E-4</v>
      </c>
      <c r="L63" s="3"/>
      <c r="M63" s="3"/>
      <c r="N63" s="3"/>
      <c r="O63" s="3"/>
    </row>
    <row r="64" spans="1:15">
      <c r="A64" s="3">
        <f t="shared" si="9"/>
        <v>0.13500000000000001</v>
      </c>
      <c r="B64" s="5">
        <f t="shared" si="0"/>
        <v>0.13500000000000001</v>
      </c>
      <c r="C64" s="17">
        <f t="shared" si="10"/>
        <v>1.0125000000000002E-2</v>
      </c>
      <c r="D64" s="4">
        <f t="shared" si="1"/>
        <v>1</v>
      </c>
      <c r="E64" s="4">
        <f t="shared" si="2"/>
        <v>2</v>
      </c>
      <c r="F64" s="5">
        <f t="shared" si="3"/>
        <v>0.27</v>
      </c>
      <c r="G64" s="5">
        <f t="shared" si="4"/>
        <v>0.31578947368421056</v>
      </c>
      <c r="H64" s="4">
        <f t="shared" si="5"/>
        <v>128.91550390443524</v>
      </c>
      <c r="I64" s="18">
        <f t="shared" si="6"/>
        <v>2.2222222222222223E-2</v>
      </c>
      <c r="J64" s="39">
        <f t="shared" si="7"/>
        <v>5156.6201561774096</v>
      </c>
      <c r="K64" s="17">
        <f t="shared" si="8"/>
        <v>5.8479532163742691E-4</v>
      </c>
      <c r="L64" s="3"/>
      <c r="M64" s="3"/>
      <c r="N64" s="3"/>
      <c r="O64" s="3"/>
    </row>
    <row r="65" spans="1:15">
      <c r="A65" s="3">
        <f t="shared" si="9"/>
        <v>0.15000000000000002</v>
      </c>
      <c r="B65" s="5">
        <f t="shared" si="0"/>
        <v>0.15000000000000002</v>
      </c>
      <c r="C65" s="17">
        <f t="shared" si="10"/>
        <v>1.2375000000000004E-2</v>
      </c>
      <c r="D65" s="4">
        <f t="shared" si="1"/>
        <v>1</v>
      </c>
      <c r="E65" s="4">
        <f t="shared" si="2"/>
        <v>2</v>
      </c>
      <c r="F65" s="5">
        <f t="shared" si="3"/>
        <v>0.30000000000000004</v>
      </c>
      <c r="G65" s="5">
        <f t="shared" si="4"/>
        <v>0.35087719298245618</v>
      </c>
      <c r="H65" s="4">
        <f t="shared" si="5"/>
        <v>143.23944878270584</v>
      </c>
      <c r="I65" s="18">
        <f t="shared" si="6"/>
        <v>2.2222222222222223E-2</v>
      </c>
      <c r="J65" s="39">
        <f t="shared" si="7"/>
        <v>5729.5779513082334</v>
      </c>
      <c r="K65" s="17">
        <f t="shared" si="8"/>
        <v>5.8479532163742691E-4</v>
      </c>
      <c r="L65" s="3"/>
      <c r="M65" s="3"/>
      <c r="N65" s="3"/>
      <c r="O65" s="3"/>
    </row>
    <row r="66" spans="1:15">
      <c r="A66" s="3">
        <f t="shared" si="9"/>
        <v>0.16500000000000004</v>
      </c>
      <c r="B66" s="5">
        <f t="shared" si="0"/>
        <v>0.16500000000000004</v>
      </c>
      <c r="C66" s="17">
        <f t="shared" si="10"/>
        <v>1.4850000000000007E-2</v>
      </c>
      <c r="D66" s="4">
        <f t="shared" si="1"/>
        <v>1</v>
      </c>
      <c r="E66" s="4">
        <f t="shared" si="2"/>
        <v>2</v>
      </c>
      <c r="F66" s="5">
        <f t="shared" si="3"/>
        <v>0.33000000000000007</v>
      </c>
      <c r="G66" s="5">
        <f t="shared" si="4"/>
        <v>0.38596491228070184</v>
      </c>
      <c r="H66" s="4">
        <f t="shared" si="5"/>
        <v>157.5633936609764</v>
      </c>
      <c r="I66" s="18">
        <f t="shared" si="6"/>
        <v>2.2222222222222223E-2</v>
      </c>
      <c r="J66" s="39">
        <f t="shared" si="7"/>
        <v>6302.5357464390554</v>
      </c>
      <c r="K66" s="17">
        <f t="shared" si="8"/>
        <v>5.8479532163742691E-4</v>
      </c>
      <c r="L66" s="3"/>
      <c r="M66" s="3"/>
      <c r="N66" s="3"/>
      <c r="O66" s="3"/>
    </row>
    <row r="67" spans="1:15">
      <c r="A67" s="3">
        <f t="shared" si="9"/>
        <v>0.18000000000000005</v>
      </c>
      <c r="B67" s="5">
        <f t="shared" si="0"/>
        <v>0.18000000000000005</v>
      </c>
      <c r="C67" s="17">
        <f t="shared" si="10"/>
        <v>1.755000000000001E-2</v>
      </c>
      <c r="D67" s="4">
        <f t="shared" si="1"/>
        <v>1</v>
      </c>
      <c r="E67" s="4">
        <f t="shared" si="2"/>
        <v>2</v>
      </c>
      <c r="F67" s="5">
        <f t="shared" si="3"/>
        <v>0.3600000000000001</v>
      </c>
      <c r="G67" s="5">
        <f t="shared" si="4"/>
        <v>0.42105263157894751</v>
      </c>
      <c r="H67" s="4">
        <f t="shared" si="5"/>
        <v>171.887338539247</v>
      </c>
      <c r="I67" s="18">
        <f t="shared" si="6"/>
        <v>2.2222222222222223E-2</v>
      </c>
      <c r="J67" s="39">
        <f t="shared" si="7"/>
        <v>6875.4935415698792</v>
      </c>
      <c r="K67" s="17">
        <f t="shared" si="8"/>
        <v>5.8479532163742691E-4</v>
      </c>
      <c r="L67" s="3"/>
      <c r="M67" s="3"/>
      <c r="N67" s="3"/>
      <c r="O67" s="3"/>
    </row>
    <row r="68" spans="1:15">
      <c r="A68" s="3">
        <f t="shared" si="9"/>
        <v>0.19500000000000006</v>
      </c>
      <c r="B68" s="5">
        <f t="shared" si="0"/>
        <v>0.19500000000000006</v>
      </c>
      <c r="C68" s="17">
        <f t="shared" si="10"/>
        <v>2.0475000000000014E-2</v>
      </c>
      <c r="D68" s="4">
        <f t="shared" si="1"/>
        <v>0.33333333333332965</v>
      </c>
      <c r="E68" s="4">
        <f t="shared" si="2"/>
        <v>1.3333333333333297</v>
      </c>
      <c r="F68" s="5">
        <f t="shared" si="3"/>
        <v>0.2599999999999994</v>
      </c>
      <c r="G68" s="5">
        <f t="shared" si="4"/>
        <v>0.30409356725146131</v>
      </c>
      <c r="H68" s="4">
        <f t="shared" si="5"/>
        <v>186.21128341751759</v>
      </c>
      <c r="I68" s="18">
        <f t="shared" si="6"/>
        <v>1.4814814814814777E-2</v>
      </c>
      <c r="J68" s="39">
        <f t="shared" si="7"/>
        <v>7448.451336700703</v>
      </c>
      <c r="K68" s="17">
        <f t="shared" si="8"/>
        <v>3.8986354775828361E-4</v>
      </c>
      <c r="L68" s="3"/>
      <c r="M68" s="3"/>
      <c r="N68" s="3"/>
      <c r="O68" s="3"/>
    </row>
    <row r="69" spans="1:15">
      <c r="A69" s="3">
        <f t="shared" si="9"/>
        <v>0.21000000000000008</v>
      </c>
      <c r="B69" s="5">
        <f t="shared" si="0"/>
        <v>0.2</v>
      </c>
      <c r="C69" s="17">
        <f t="shared" si="10"/>
        <v>2.3475000000000017E-2</v>
      </c>
      <c r="D69" s="4">
        <f t="shared" si="1"/>
        <v>0</v>
      </c>
      <c r="E69" s="4">
        <f t="shared" si="2"/>
        <v>1</v>
      </c>
      <c r="F69" s="5">
        <f t="shared" si="3"/>
        <v>0.2</v>
      </c>
      <c r="G69" s="5">
        <f t="shared" si="4"/>
        <v>0.23391812865497078</v>
      </c>
      <c r="H69" s="4">
        <f t="shared" si="5"/>
        <v>190.9859317102744</v>
      </c>
      <c r="I69" s="18">
        <f t="shared" si="6"/>
        <v>1.1111111111111112E-2</v>
      </c>
      <c r="J69" s="39">
        <f t="shared" si="7"/>
        <v>7639.4372684109758</v>
      </c>
      <c r="K69" s="17">
        <f t="shared" si="8"/>
        <v>2.9239766081871346E-4</v>
      </c>
      <c r="L69" s="3"/>
      <c r="M69" s="3"/>
      <c r="N69" s="3"/>
      <c r="O69" s="3"/>
    </row>
    <row r="70" spans="1:15">
      <c r="A70" s="3">
        <f t="shared" si="9"/>
        <v>0.22500000000000009</v>
      </c>
      <c r="B70" s="5">
        <f t="shared" si="0"/>
        <v>0.2</v>
      </c>
      <c r="C70" s="17">
        <f t="shared" si="10"/>
        <v>2.6475000000000019E-2</v>
      </c>
      <c r="D70" s="4">
        <f t="shared" si="1"/>
        <v>0</v>
      </c>
      <c r="E70" s="4">
        <f t="shared" si="2"/>
        <v>1</v>
      </c>
      <c r="F70" s="5">
        <f t="shared" si="3"/>
        <v>0.2</v>
      </c>
      <c r="G70" s="5">
        <f t="shared" si="4"/>
        <v>0.23391812865497078</v>
      </c>
      <c r="H70" s="4">
        <f t="shared" si="5"/>
        <v>190.9859317102744</v>
      </c>
      <c r="I70" s="18">
        <f t="shared" si="6"/>
        <v>1.1111111111111112E-2</v>
      </c>
      <c r="J70" s="39">
        <f t="shared" si="7"/>
        <v>7639.4372684109758</v>
      </c>
      <c r="K70" s="17">
        <f t="shared" si="8"/>
        <v>2.9239766081871346E-4</v>
      </c>
      <c r="L70" s="3"/>
      <c r="M70" s="3"/>
      <c r="N70" s="3"/>
      <c r="O70" s="3"/>
    </row>
    <row r="71" spans="1:15">
      <c r="A71" s="3">
        <f t="shared" si="9"/>
        <v>0.2400000000000001</v>
      </c>
      <c r="B71" s="5">
        <f t="shared" si="0"/>
        <v>0.2</v>
      </c>
      <c r="C71" s="17">
        <f t="shared" si="10"/>
        <v>2.9475000000000022E-2</v>
      </c>
      <c r="D71" s="4">
        <f t="shared" si="1"/>
        <v>0</v>
      </c>
      <c r="E71" s="4">
        <f t="shared" si="2"/>
        <v>1</v>
      </c>
      <c r="F71" s="5">
        <f t="shared" si="3"/>
        <v>0.2</v>
      </c>
      <c r="G71" s="5">
        <f t="shared" si="4"/>
        <v>0.23391812865497078</v>
      </c>
      <c r="H71" s="4">
        <f t="shared" si="5"/>
        <v>190.9859317102744</v>
      </c>
      <c r="I71" s="18">
        <f t="shared" si="6"/>
        <v>1.1111111111111112E-2</v>
      </c>
      <c r="J71" s="39">
        <f t="shared" si="7"/>
        <v>7639.4372684109758</v>
      </c>
      <c r="K71" s="17">
        <f t="shared" si="8"/>
        <v>2.9239766081871346E-4</v>
      </c>
      <c r="L71" s="3"/>
      <c r="M71" s="3"/>
      <c r="N71" s="3"/>
      <c r="O71" s="3"/>
    </row>
    <row r="72" spans="1:15">
      <c r="A72" s="3">
        <f t="shared" si="9"/>
        <v>0.25500000000000012</v>
      </c>
      <c r="B72" s="5">
        <f t="shared" si="0"/>
        <v>0.2</v>
      </c>
      <c r="C72" s="17">
        <f t="shared" si="10"/>
        <v>3.2475000000000025E-2</v>
      </c>
      <c r="D72" s="4">
        <f t="shared" si="1"/>
        <v>0</v>
      </c>
      <c r="E72" s="4">
        <f t="shared" si="2"/>
        <v>1</v>
      </c>
      <c r="F72" s="5">
        <f t="shared" si="3"/>
        <v>0.2</v>
      </c>
      <c r="G72" s="5">
        <f t="shared" si="4"/>
        <v>0.23391812865497078</v>
      </c>
      <c r="H72" s="4">
        <f t="shared" si="5"/>
        <v>190.9859317102744</v>
      </c>
      <c r="I72" s="18">
        <f t="shared" si="6"/>
        <v>1.1111111111111112E-2</v>
      </c>
      <c r="J72" s="39">
        <f t="shared" si="7"/>
        <v>7639.4372684109758</v>
      </c>
      <c r="K72" s="17">
        <f t="shared" si="8"/>
        <v>2.9239766081871346E-4</v>
      </c>
      <c r="L72" s="3"/>
      <c r="M72" s="3"/>
      <c r="N72" s="3"/>
      <c r="O72" s="3"/>
    </row>
    <row r="73" spans="1:15">
      <c r="A73" s="3">
        <f t="shared" si="9"/>
        <v>0.27000000000000013</v>
      </c>
      <c r="B73" s="5">
        <f t="shared" si="0"/>
        <v>0.2</v>
      </c>
      <c r="C73" s="17">
        <f t="shared" si="10"/>
        <v>3.5475000000000027E-2</v>
      </c>
      <c r="D73" s="4">
        <f t="shared" si="1"/>
        <v>0</v>
      </c>
      <c r="E73" s="4">
        <f t="shared" si="2"/>
        <v>1</v>
      </c>
      <c r="F73" s="5">
        <f t="shared" si="3"/>
        <v>0.2</v>
      </c>
      <c r="G73" s="5">
        <f t="shared" si="4"/>
        <v>0.23391812865497078</v>
      </c>
      <c r="H73" s="4">
        <f t="shared" si="5"/>
        <v>190.9859317102744</v>
      </c>
      <c r="I73" s="18">
        <f t="shared" si="6"/>
        <v>1.1111111111111112E-2</v>
      </c>
      <c r="J73" s="39">
        <f t="shared" si="7"/>
        <v>7639.4372684109758</v>
      </c>
      <c r="K73" s="17">
        <f t="shared" si="8"/>
        <v>2.9239766081871346E-4</v>
      </c>
      <c r="L73" s="3"/>
      <c r="M73" s="3"/>
      <c r="N73" s="3"/>
      <c r="O73" s="3"/>
    </row>
    <row r="74" spans="1:15">
      <c r="A74" s="3">
        <f t="shared" si="9"/>
        <v>0.28500000000000014</v>
      </c>
      <c r="B74" s="5">
        <f t="shared" si="0"/>
        <v>0.2</v>
      </c>
      <c r="C74" s="17">
        <f t="shared" si="10"/>
        <v>3.847500000000003E-2</v>
      </c>
      <c r="D74" s="4">
        <f t="shared" si="1"/>
        <v>0</v>
      </c>
      <c r="E74" s="4">
        <f t="shared" si="2"/>
        <v>1</v>
      </c>
      <c r="F74" s="5">
        <f t="shared" si="3"/>
        <v>0.2</v>
      </c>
      <c r="G74" s="5">
        <f t="shared" si="4"/>
        <v>0.23391812865497078</v>
      </c>
      <c r="H74" s="4">
        <f t="shared" si="5"/>
        <v>190.9859317102744</v>
      </c>
      <c r="I74" s="18">
        <f t="shared" si="6"/>
        <v>1.1111111111111112E-2</v>
      </c>
      <c r="J74" s="39">
        <f t="shared" si="7"/>
        <v>7639.4372684109758</v>
      </c>
      <c r="K74" s="17">
        <f t="shared" si="8"/>
        <v>2.9239766081871346E-4</v>
      </c>
      <c r="L74" s="3"/>
      <c r="M74" s="3"/>
      <c r="N74" s="3"/>
      <c r="O74" s="3"/>
    </row>
    <row r="75" spans="1:15">
      <c r="A75" s="3">
        <f t="shared" si="9"/>
        <v>0.30000000000000016</v>
      </c>
      <c r="B75" s="5">
        <f t="shared" si="0"/>
        <v>0.2</v>
      </c>
      <c r="C75" s="17">
        <f t="shared" si="10"/>
        <v>4.1475000000000033E-2</v>
      </c>
      <c r="D75" s="4">
        <f t="shared" si="1"/>
        <v>0</v>
      </c>
      <c r="E75" s="4">
        <f t="shared" si="2"/>
        <v>1</v>
      </c>
      <c r="F75" s="5">
        <f t="shared" si="3"/>
        <v>0.2</v>
      </c>
      <c r="G75" s="5">
        <f t="shared" si="4"/>
        <v>0.23391812865497078</v>
      </c>
      <c r="H75" s="4">
        <f t="shared" si="5"/>
        <v>190.9859317102744</v>
      </c>
      <c r="I75" s="18">
        <f t="shared" si="6"/>
        <v>1.1111111111111112E-2</v>
      </c>
      <c r="J75" s="39">
        <f t="shared" si="7"/>
        <v>7639.4372684109758</v>
      </c>
      <c r="K75" s="17">
        <f t="shared" si="8"/>
        <v>2.9239766081871346E-4</v>
      </c>
      <c r="L75" s="3"/>
      <c r="M75" s="3"/>
      <c r="N75" s="3"/>
      <c r="O75" s="3"/>
    </row>
    <row r="76" spans="1:15">
      <c r="A76" s="3">
        <f t="shared" si="9"/>
        <v>0.31500000000000017</v>
      </c>
      <c r="B76" s="5">
        <f t="shared" si="0"/>
        <v>0.2</v>
      </c>
      <c r="C76" s="17">
        <f t="shared" si="10"/>
        <v>4.4475000000000035E-2</v>
      </c>
      <c r="D76" s="4">
        <f t="shared" si="1"/>
        <v>0</v>
      </c>
      <c r="E76" s="4">
        <f t="shared" si="2"/>
        <v>1</v>
      </c>
      <c r="F76" s="5">
        <f t="shared" si="3"/>
        <v>0.2</v>
      </c>
      <c r="G76" s="5">
        <f t="shared" si="4"/>
        <v>0.23391812865497078</v>
      </c>
      <c r="H76" s="4">
        <f t="shared" si="5"/>
        <v>190.9859317102744</v>
      </c>
      <c r="I76" s="18">
        <f t="shared" si="6"/>
        <v>1.1111111111111112E-2</v>
      </c>
      <c r="J76" s="39">
        <f t="shared" si="7"/>
        <v>7639.4372684109758</v>
      </c>
      <c r="K76" s="17">
        <f t="shared" si="8"/>
        <v>2.9239766081871346E-4</v>
      </c>
      <c r="L76" s="3"/>
      <c r="M76" s="3"/>
      <c r="N76" s="3"/>
      <c r="O76" s="3"/>
    </row>
    <row r="77" spans="1:15">
      <c r="A77" s="3">
        <f t="shared" si="9"/>
        <v>0.33000000000000018</v>
      </c>
      <c r="B77" s="5">
        <f t="shared" si="0"/>
        <v>0.2</v>
      </c>
      <c r="C77" s="17">
        <f t="shared" si="10"/>
        <v>4.7475000000000038E-2</v>
      </c>
      <c r="D77" s="4">
        <f t="shared" si="1"/>
        <v>0</v>
      </c>
      <c r="E77" s="4">
        <f t="shared" si="2"/>
        <v>1</v>
      </c>
      <c r="F77" s="5">
        <f t="shared" si="3"/>
        <v>0.2</v>
      </c>
      <c r="G77" s="5">
        <f t="shared" si="4"/>
        <v>0.23391812865497078</v>
      </c>
      <c r="H77" s="4">
        <f t="shared" si="5"/>
        <v>190.9859317102744</v>
      </c>
      <c r="I77" s="18">
        <f t="shared" si="6"/>
        <v>1.1111111111111112E-2</v>
      </c>
      <c r="J77" s="39">
        <f t="shared" si="7"/>
        <v>7639.4372684109758</v>
      </c>
      <c r="K77" s="17">
        <f t="shared" si="8"/>
        <v>2.9239766081871346E-4</v>
      </c>
      <c r="L77" s="3"/>
      <c r="M77" s="3"/>
      <c r="N77" s="3"/>
      <c r="O77" s="3"/>
    </row>
    <row r="78" spans="1:15">
      <c r="A78" s="3">
        <f t="shared" si="9"/>
        <v>0.3450000000000002</v>
      </c>
      <c r="B78" s="5">
        <f t="shared" si="0"/>
        <v>0.2</v>
      </c>
      <c r="C78" s="17">
        <f t="shared" si="10"/>
        <v>5.0475000000000041E-2</v>
      </c>
      <c r="D78" s="4">
        <f t="shared" si="1"/>
        <v>0</v>
      </c>
      <c r="E78" s="4">
        <f t="shared" si="2"/>
        <v>1</v>
      </c>
      <c r="F78" s="5">
        <f t="shared" si="3"/>
        <v>0.2</v>
      </c>
      <c r="G78" s="5">
        <f t="shared" si="4"/>
        <v>0.23391812865497078</v>
      </c>
      <c r="H78" s="4">
        <f t="shared" si="5"/>
        <v>190.9859317102744</v>
      </c>
      <c r="I78" s="18">
        <f t="shared" si="6"/>
        <v>1.1111111111111112E-2</v>
      </c>
      <c r="J78" s="39">
        <f t="shared" si="7"/>
        <v>7639.4372684109758</v>
      </c>
      <c r="K78" s="17">
        <f t="shared" si="8"/>
        <v>2.9239766081871346E-4</v>
      </c>
      <c r="L78" s="3"/>
      <c r="M78" s="3"/>
      <c r="N78" s="3"/>
      <c r="O78" s="3"/>
    </row>
    <row r="79" spans="1:15">
      <c r="A79" s="3">
        <f t="shared" si="9"/>
        <v>0.36000000000000021</v>
      </c>
      <c r="B79" s="5">
        <f t="shared" si="0"/>
        <v>0.2</v>
      </c>
      <c r="C79" s="17">
        <f t="shared" si="10"/>
        <v>5.3475000000000043E-2</v>
      </c>
      <c r="D79" s="4">
        <f t="shared" si="1"/>
        <v>0</v>
      </c>
      <c r="E79" s="4">
        <f t="shared" si="2"/>
        <v>1</v>
      </c>
      <c r="F79" s="5">
        <f t="shared" si="3"/>
        <v>0.2</v>
      </c>
      <c r="G79" s="5">
        <f t="shared" si="4"/>
        <v>0.23391812865497078</v>
      </c>
      <c r="H79" s="4">
        <f t="shared" si="5"/>
        <v>190.9859317102744</v>
      </c>
      <c r="I79" s="18">
        <f t="shared" si="6"/>
        <v>1.1111111111111112E-2</v>
      </c>
      <c r="J79" s="39">
        <f t="shared" si="7"/>
        <v>7639.4372684109758</v>
      </c>
      <c r="K79" s="17">
        <f t="shared" si="8"/>
        <v>2.9239766081871346E-4</v>
      </c>
      <c r="L79" s="3"/>
      <c r="M79" s="3"/>
      <c r="N79" s="3"/>
      <c r="O79" s="3"/>
    </row>
    <row r="80" spans="1:15">
      <c r="A80" s="3">
        <f t="shared" si="9"/>
        <v>0.37500000000000022</v>
      </c>
      <c r="B80" s="5">
        <f t="shared" si="0"/>
        <v>0.2</v>
      </c>
      <c r="C80" s="17">
        <f t="shared" si="10"/>
        <v>5.6475000000000046E-2</v>
      </c>
      <c r="D80" s="4">
        <f t="shared" si="1"/>
        <v>0</v>
      </c>
      <c r="E80" s="4">
        <f t="shared" si="2"/>
        <v>1</v>
      </c>
      <c r="F80" s="5">
        <f t="shared" si="3"/>
        <v>0.2</v>
      </c>
      <c r="G80" s="5">
        <f t="shared" si="4"/>
        <v>0.23391812865497078</v>
      </c>
      <c r="H80" s="4">
        <f t="shared" si="5"/>
        <v>190.9859317102744</v>
      </c>
      <c r="I80" s="18">
        <f t="shared" si="6"/>
        <v>1.1111111111111112E-2</v>
      </c>
      <c r="J80" s="39">
        <f t="shared" si="7"/>
        <v>7639.4372684109758</v>
      </c>
      <c r="K80" s="17">
        <f t="shared" si="8"/>
        <v>2.9239766081871346E-4</v>
      </c>
      <c r="L80" s="3"/>
      <c r="M80" s="3"/>
      <c r="N80" s="3"/>
      <c r="O80" s="3"/>
    </row>
    <row r="81" spans="1:15">
      <c r="A81" s="3">
        <f t="shared" si="9"/>
        <v>0.39000000000000024</v>
      </c>
      <c r="B81" s="5">
        <f t="shared" si="0"/>
        <v>0.2</v>
      </c>
      <c r="C81" s="17">
        <f t="shared" si="10"/>
        <v>5.9475000000000049E-2</v>
      </c>
      <c r="D81" s="4">
        <f t="shared" si="1"/>
        <v>0</v>
      </c>
      <c r="E81" s="4">
        <f t="shared" si="2"/>
        <v>1</v>
      </c>
      <c r="F81" s="5">
        <f t="shared" si="3"/>
        <v>0.2</v>
      </c>
      <c r="G81" s="5">
        <f t="shared" si="4"/>
        <v>0.23391812865497078</v>
      </c>
      <c r="H81" s="4">
        <f t="shared" si="5"/>
        <v>190.9859317102744</v>
      </c>
      <c r="I81" s="18">
        <f t="shared" si="6"/>
        <v>1.1111111111111112E-2</v>
      </c>
      <c r="J81" s="39">
        <f t="shared" si="7"/>
        <v>7639.4372684109758</v>
      </c>
      <c r="K81" s="17">
        <f t="shared" si="8"/>
        <v>2.9239766081871346E-4</v>
      </c>
      <c r="L81" s="3"/>
      <c r="M81" s="3"/>
      <c r="N81" s="3"/>
      <c r="O81" s="3"/>
    </row>
    <row r="82" spans="1:15">
      <c r="A82" s="3">
        <f t="shared" si="9"/>
        <v>0.40500000000000025</v>
      </c>
      <c r="B82" s="5">
        <f t="shared" si="0"/>
        <v>0.2</v>
      </c>
      <c r="C82" s="17">
        <f t="shared" si="10"/>
        <v>6.2475000000000051E-2</v>
      </c>
      <c r="D82" s="4">
        <f t="shared" si="1"/>
        <v>0</v>
      </c>
      <c r="E82" s="4">
        <f t="shared" si="2"/>
        <v>1</v>
      </c>
      <c r="F82" s="5">
        <f t="shared" si="3"/>
        <v>0.2</v>
      </c>
      <c r="G82" s="5">
        <f t="shared" si="4"/>
        <v>0.23391812865497078</v>
      </c>
      <c r="H82" s="4">
        <f t="shared" si="5"/>
        <v>190.9859317102744</v>
      </c>
      <c r="I82" s="18">
        <f t="shared" si="6"/>
        <v>1.1111111111111112E-2</v>
      </c>
      <c r="J82" s="39">
        <f t="shared" si="7"/>
        <v>7639.4372684109758</v>
      </c>
      <c r="K82" s="17">
        <f t="shared" si="8"/>
        <v>2.9239766081871346E-4</v>
      </c>
      <c r="L82" s="3"/>
      <c r="M82" s="3"/>
      <c r="N82" s="3"/>
      <c r="O82" s="3"/>
    </row>
    <row r="83" spans="1:15">
      <c r="A83" s="3">
        <f t="shared" si="9"/>
        <v>0.42000000000000026</v>
      </c>
      <c r="B83" s="5">
        <f t="shared" si="0"/>
        <v>0.2</v>
      </c>
      <c r="C83" s="17">
        <f t="shared" si="10"/>
        <v>6.5475000000000061E-2</v>
      </c>
      <c r="D83" s="4">
        <f t="shared" si="1"/>
        <v>0</v>
      </c>
      <c r="E83" s="4">
        <f t="shared" si="2"/>
        <v>1</v>
      </c>
      <c r="F83" s="5">
        <f t="shared" si="3"/>
        <v>0.2</v>
      </c>
      <c r="G83" s="5">
        <f t="shared" si="4"/>
        <v>0.23391812865497078</v>
      </c>
      <c r="H83" s="4">
        <f t="shared" si="5"/>
        <v>190.9859317102744</v>
      </c>
      <c r="I83" s="18">
        <f t="shared" si="6"/>
        <v>1.1111111111111112E-2</v>
      </c>
      <c r="J83" s="39">
        <f t="shared" si="7"/>
        <v>7639.4372684109758</v>
      </c>
      <c r="K83" s="17">
        <f t="shared" si="8"/>
        <v>2.9239766081871346E-4</v>
      </c>
      <c r="L83" s="3"/>
      <c r="M83" s="3"/>
      <c r="N83" s="3"/>
      <c r="O83" s="3"/>
    </row>
    <row r="84" spans="1:15">
      <c r="A84" s="3">
        <f t="shared" si="9"/>
        <v>0.43500000000000028</v>
      </c>
      <c r="B84" s="5">
        <f t="shared" si="0"/>
        <v>0.2</v>
      </c>
      <c r="C84" s="17">
        <f t="shared" si="10"/>
        <v>6.8475000000000064E-2</v>
      </c>
      <c r="D84" s="4">
        <f t="shared" si="1"/>
        <v>0</v>
      </c>
      <c r="E84" s="4">
        <f t="shared" si="2"/>
        <v>1</v>
      </c>
      <c r="F84" s="5">
        <f t="shared" si="3"/>
        <v>0.2</v>
      </c>
      <c r="G84" s="5">
        <f t="shared" si="4"/>
        <v>0.23391812865497078</v>
      </c>
      <c r="H84" s="4">
        <f t="shared" si="5"/>
        <v>190.9859317102744</v>
      </c>
      <c r="I84" s="18">
        <f t="shared" si="6"/>
        <v>1.1111111111111112E-2</v>
      </c>
      <c r="J84" s="39">
        <f t="shared" si="7"/>
        <v>7639.4372684109758</v>
      </c>
      <c r="K84" s="17">
        <f t="shared" si="8"/>
        <v>2.9239766081871346E-4</v>
      </c>
      <c r="L84" s="3"/>
      <c r="M84" s="3"/>
      <c r="N84" s="3"/>
      <c r="O84" s="3"/>
    </row>
    <row r="85" spans="1:15">
      <c r="A85" s="3">
        <f t="shared" si="9"/>
        <v>0.45000000000000029</v>
      </c>
      <c r="B85" s="5">
        <f t="shared" si="0"/>
        <v>0.2</v>
      </c>
      <c r="C85" s="17">
        <f t="shared" si="10"/>
        <v>7.1475000000000066E-2</v>
      </c>
      <c r="D85" s="4">
        <f t="shared" si="1"/>
        <v>0</v>
      </c>
      <c r="E85" s="4">
        <f t="shared" si="2"/>
        <v>1</v>
      </c>
      <c r="F85" s="5">
        <f t="shared" si="3"/>
        <v>0.2</v>
      </c>
      <c r="G85" s="5">
        <f t="shared" si="4"/>
        <v>0.23391812865497078</v>
      </c>
      <c r="H85" s="4">
        <f t="shared" si="5"/>
        <v>190.9859317102744</v>
      </c>
      <c r="I85" s="18">
        <f t="shared" si="6"/>
        <v>1.1111111111111112E-2</v>
      </c>
      <c r="J85" s="39">
        <f t="shared" si="7"/>
        <v>7639.4372684109758</v>
      </c>
      <c r="K85" s="17">
        <f t="shared" si="8"/>
        <v>2.9239766081871346E-4</v>
      </c>
      <c r="L85" s="3"/>
      <c r="M85" s="3"/>
      <c r="N85" s="3"/>
      <c r="O85" s="3"/>
    </row>
    <row r="86" spans="1:15">
      <c r="A86" s="3">
        <f t="shared" si="9"/>
        <v>0.4650000000000003</v>
      </c>
      <c r="B86" s="5">
        <f t="shared" si="0"/>
        <v>0.2</v>
      </c>
      <c r="C86" s="17">
        <f t="shared" si="10"/>
        <v>7.4475000000000069E-2</v>
      </c>
      <c r="D86" s="4">
        <f t="shared" si="1"/>
        <v>0</v>
      </c>
      <c r="E86" s="4">
        <f t="shared" si="2"/>
        <v>1</v>
      </c>
      <c r="F86" s="5">
        <f t="shared" si="3"/>
        <v>0.2</v>
      </c>
      <c r="G86" s="5">
        <f t="shared" si="4"/>
        <v>0.23391812865497078</v>
      </c>
      <c r="H86" s="4">
        <f t="shared" si="5"/>
        <v>190.9859317102744</v>
      </c>
      <c r="I86" s="18">
        <f t="shared" si="6"/>
        <v>1.1111111111111112E-2</v>
      </c>
      <c r="J86" s="39">
        <f t="shared" si="7"/>
        <v>7639.4372684109758</v>
      </c>
      <c r="K86" s="17">
        <f t="shared" si="8"/>
        <v>2.9239766081871346E-4</v>
      </c>
      <c r="L86" s="3"/>
      <c r="M86" s="3"/>
      <c r="N86" s="3"/>
      <c r="O86" s="3"/>
    </row>
    <row r="87" spans="1:15">
      <c r="A87" s="3">
        <f t="shared" si="9"/>
        <v>0.48000000000000032</v>
      </c>
      <c r="B87" s="5">
        <f t="shared" ref="B87:B118" si="11">IF(A87&lt;ta,vmax*A87/ta,IF(A87&lt;ta+tvmax,vmax,IF(A87&lt;ta+tvmax+td,vmax*(1-(A87-tvmax-ta)/td),0)))</f>
        <v>0.2</v>
      </c>
      <c r="C87" s="17">
        <f t="shared" si="10"/>
        <v>7.7475000000000072E-2</v>
      </c>
      <c r="D87" s="4">
        <f t="shared" ref="D87:D118" si="12">(B88-B87)/(A88-A87)</f>
        <v>0</v>
      </c>
      <c r="E87" s="4">
        <f t="shared" ref="E87:E118" si="13">IF($D$15="Horizontalement",M*D87+fg,D87+fg+9.81*M)</f>
        <v>1</v>
      </c>
      <c r="F87" s="5">
        <f t="shared" ref="F87:F118" si="14">E87*B87</f>
        <v>0.2</v>
      </c>
      <c r="G87" s="5">
        <f t="shared" ref="G87:G118" si="15">F87/eta</f>
        <v>0.23391812865497078</v>
      </c>
      <c r="H87" s="4">
        <f t="shared" ref="H87:H118" si="16">60*B87/rtm</f>
        <v>190.9859317102744</v>
      </c>
      <c r="I87" s="18">
        <f t="shared" ref="I87:I118" si="17">E87*rtm/(2*PI()*etatm)</f>
        <v>1.1111111111111112E-2</v>
      </c>
      <c r="J87" s="39">
        <f t="shared" ref="J87:J118" si="18">ABS(H87/k)</f>
        <v>7639.4372684109758</v>
      </c>
      <c r="K87" s="17">
        <f t="shared" ref="K87:K118" si="19">ABS(I87*k/etaR)</f>
        <v>2.9239766081871346E-4</v>
      </c>
      <c r="L87" s="3"/>
      <c r="M87" s="3"/>
      <c r="N87" s="3"/>
      <c r="O87" s="3"/>
    </row>
    <row r="88" spans="1:15">
      <c r="A88" s="3">
        <f t="shared" ref="A88:A119" si="20">A87+tmax/100</f>
        <v>0.49500000000000033</v>
      </c>
      <c r="B88" s="5">
        <f t="shared" si="11"/>
        <v>0.2</v>
      </c>
      <c r="C88" s="17">
        <f t="shared" si="10"/>
        <v>8.0475000000000074E-2</v>
      </c>
      <c r="D88" s="4">
        <f t="shared" si="12"/>
        <v>0</v>
      </c>
      <c r="E88" s="4">
        <f t="shared" si="13"/>
        <v>1</v>
      </c>
      <c r="F88" s="5">
        <f t="shared" si="14"/>
        <v>0.2</v>
      </c>
      <c r="G88" s="5">
        <f t="shared" si="15"/>
        <v>0.23391812865497078</v>
      </c>
      <c r="H88" s="4">
        <f t="shared" si="16"/>
        <v>190.9859317102744</v>
      </c>
      <c r="I88" s="18">
        <f t="shared" si="17"/>
        <v>1.1111111111111112E-2</v>
      </c>
      <c r="J88" s="39">
        <f t="shared" si="18"/>
        <v>7639.4372684109758</v>
      </c>
      <c r="K88" s="17">
        <f t="shared" si="19"/>
        <v>2.9239766081871346E-4</v>
      </c>
      <c r="L88" s="3"/>
      <c r="M88" s="3"/>
      <c r="N88" s="3"/>
      <c r="O88" s="3"/>
    </row>
    <row r="89" spans="1:15">
      <c r="A89" s="3">
        <f t="shared" si="20"/>
        <v>0.51000000000000034</v>
      </c>
      <c r="B89" s="5">
        <f t="shared" si="11"/>
        <v>0.2</v>
      </c>
      <c r="C89" s="17">
        <f t="shared" si="10"/>
        <v>8.3475000000000077E-2</v>
      </c>
      <c r="D89" s="4">
        <f t="shared" si="12"/>
        <v>0</v>
      </c>
      <c r="E89" s="4">
        <f t="shared" si="13"/>
        <v>1</v>
      </c>
      <c r="F89" s="5">
        <f t="shared" si="14"/>
        <v>0.2</v>
      </c>
      <c r="G89" s="5">
        <f t="shared" si="15"/>
        <v>0.23391812865497078</v>
      </c>
      <c r="H89" s="4">
        <f t="shared" si="16"/>
        <v>190.9859317102744</v>
      </c>
      <c r="I89" s="18">
        <f t="shared" si="17"/>
        <v>1.1111111111111112E-2</v>
      </c>
      <c r="J89" s="39">
        <f t="shared" si="18"/>
        <v>7639.4372684109758</v>
      </c>
      <c r="K89" s="17">
        <f t="shared" si="19"/>
        <v>2.9239766081871346E-4</v>
      </c>
      <c r="L89" s="3"/>
      <c r="M89" s="3"/>
      <c r="N89" s="3"/>
      <c r="O89" s="3"/>
    </row>
    <row r="90" spans="1:15">
      <c r="A90" s="3">
        <f t="shared" si="20"/>
        <v>0.52500000000000036</v>
      </c>
      <c r="B90" s="5">
        <f t="shared" si="11"/>
        <v>0.2</v>
      </c>
      <c r="C90" s="17">
        <f t="shared" si="10"/>
        <v>8.647500000000008E-2</v>
      </c>
      <c r="D90" s="4">
        <f t="shared" si="12"/>
        <v>0</v>
      </c>
      <c r="E90" s="4">
        <f t="shared" si="13"/>
        <v>1</v>
      </c>
      <c r="F90" s="5">
        <f t="shared" si="14"/>
        <v>0.2</v>
      </c>
      <c r="G90" s="5">
        <f t="shared" si="15"/>
        <v>0.23391812865497078</v>
      </c>
      <c r="H90" s="4">
        <f t="shared" si="16"/>
        <v>190.9859317102744</v>
      </c>
      <c r="I90" s="18">
        <f t="shared" si="17"/>
        <v>1.1111111111111112E-2</v>
      </c>
      <c r="J90" s="39">
        <f t="shared" si="18"/>
        <v>7639.4372684109758</v>
      </c>
      <c r="K90" s="17">
        <f t="shared" si="19"/>
        <v>2.9239766081871346E-4</v>
      </c>
      <c r="L90" s="3"/>
      <c r="M90" s="3"/>
      <c r="N90" s="3"/>
      <c r="O90" s="3"/>
    </row>
    <row r="91" spans="1:15">
      <c r="A91" s="3">
        <f t="shared" si="20"/>
        <v>0.54000000000000037</v>
      </c>
      <c r="B91" s="5">
        <f t="shared" si="11"/>
        <v>0.2</v>
      </c>
      <c r="C91" s="17">
        <f t="shared" si="10"/>
        <v>8.9475000000000082E-2</v>
      </c>
      <c r="D91" s="4">
        <f t="shared" si="12"/>
        <v>0</v>
      </c>
      <c r="E91" s="4">
        <f t="shared" si="13"/>
        <v>1</v>
      </c>
      <c r="F91" s="5">
        <f t="shared" si="14"/>
        <v>0.2</v>
      </c>
      <c r="G91" s="5">
        <f t="shared" si="15"/>
        <v>0.23391812865497078</v>
      </c>
      <c r="H91" s="4">
        <f t="shared" si="16"/>
        <v>190.9859317102744</v>
      </c>
      <c r="I91" s="18">
        <f t="shared" si="17"/>
        <v>1.1111111111111112E-2</v>
      </c>
      <c r="J91" s="39">
        <f t="shared" si="18"/>
        <v>7639.4372684109758</v>
      </c>
      <c r="K91" s="17">
        <f t="shared" si="19"/>
        <v>2.9239766081871346E-4</v>
      </c>
      <c r="L91" s="3"/>
      <c r="M91" s="3"/>
      <c r="N91" s="3"/>
      <c r="O91" s="3"/>
    </row>
    <row r="92" spans="1:15">
      <c r="A92" s="3">
        <f t="shared" si="20"/>
        <v>0.55500000000000038</v>
      </c>
      <c r="B92" s="5">
        <f t="shared" si="11"/>
        <v>0.2</v>
      </c>
      <c r="C92" s="17">
        <f t="shared" si="10"/>
        <v>9.2475000000000085E-2</v>
      </c>
      <c r="D92" s="4">
        <f t="shared" si="12"/>
        <v>0</v>
      </c>
      <c r="E92" s="4">
        <f t="shared" si="13"/>
        <v>1</v>
      </c>
      <c r="F92" s="5">
        <f t="shared" si="14"/>
        <v>0.2</v>
      </c>
      <c r="G92" s="5">
        <f t="shared" si="15"/>
        <v>0.23391812865497078</v>
      </c>
      <c r="H92" s="4">
        <f t="shared" si="16"/>
        <v>190.9859317102744</v>
      </c>
      <c r="I92" s="18">
        <f t="shared" si="17"/>
        <v>1.1111111111111112E-2</v>
      </c>
      <c r="J92" s="39">
        <f t="shared" si="18"/>
        <v>7639.4372684109758</v>
      </c>
      <c r="K92" s="17">
        <f t="shared" si="19"/>
        <v>2.9239766081871346E-4</v>
      </c>
      <c r="L92" s="3"/>
      <c r="M92" s="3"/>
      <c r="N92" s="3"/>
      <c r="O92" s="3"/>
    </row>
    <row r="93" spans="1:15">
      <c r="A93" s="3">
        <f t="shared" si="20"/>
        <v>0.5700000000000004</v>
      </c>
      <c r="B93" s="5">
        <f t="shared" si="11"/>
        <v>0.2</v>
      </c>
      <c r="C93" s="17">
        <f t="shared" si="10"/>
        <v>9.5475000000000088E-2</v>
      </c>
      <c r="D93" s="4">
        <f t="shared" si="12"/>
        <v>0</v>
      </c>
      <c r="E93" s="4">
        <f t="shared" si="13"/>
        <v>1</v>
      </c>
      <c r="F93" s="5">
        <f t="shared" si="14"/>
        <v>0.2</v>
      </c>
      <c r="G93" s="5">
        <f t="shared" si="15"/>
        <v>0.23391812865497078</v>
      </c>
      <c r="H93" s="4">
        <f t="shared" si="16"/>
        <v>190.9859317102744</v>
      </c>
      <c r="I93" s="18">
        <f t="shared" si="17"/>
        <v>1.1111111111111112E-2</v>
      </c>
      <c r="J93" s="39">
        <f t="shared" si="18"/>
        <v>7639.4372684109758</v>
      </c>
      <c r="K93" s="17">
        <f t="shared" si="19"/>
        <v>2.9239766081871346E-4</v>
      </c>
      <c r="L93" s="3"/>
      <c r="M93" s="3"/>
      <c r="N93" s="3"/>
      <c r="O93" s="3"/>
    </row>
    <row r="94" spans="1:15">
      <c r="A94" s="3">
        <f t="shared" si="20"/>
        <v>0.58500000000000041</v>
      </c>
      <c r="B94" s="5">
        <f t="shared" si="11"/>
        <v>0.2</v>
      </c>
      <c r="C94" s="17">
        <f t="shared" si="10"/>
        <v>9.847500000000009E-2</v>
      </c>
      <c r="D94" s="4">
        <f t="shared" si="12"/>
        <v>0</v>
      </c>
      <c r="E94" s="4">
        <f t="shared" si="13"/>
        <v>1</v>
      </c>
      <c r="F94" s="5">
        <f t="shared" si="14"/>
        <v>0.2</v>
      </c>
      <c r="G94" s="5">
        <f t="shared" si="15"/>
        <v>0.23391812865497078</v>
      </c>
      <c r="H94" s="4">
        <f t="shared" si="16"/>
        <v>190.9859317102744</v>
      </c>
      <c r="I94" s="18">
        <f t="shared" si="17"/>
        <v>1.1111111111111112E-2</v>
      </c>
      <c r="J94" s="39">
        <f t="shared" si="18"/>
        <v>7639.4372684109758</v>
      </c>
      <c r="K94" s="17">
        <f t="shared" si="19"/>
        <v>2.9239766081871346E-4</v>
      </c>
      <c r="L94" s="3"/>
      <c r="M94" s="3"/>
      <c r="N94" s="3"/>
      <c r="O94" s="3"/>
    </row>
    <row r="95" spans="1:15">
      <c r="A95" s="3">
        <f t="shared" si="20"/>
        <v>0.60000000000000042</v>
      </c>
      <c r="B95" s="5">
        <f t="shared" si="11"/>
        <v>0.2</v>
      </c>
      <c r="C95" s="17">
        <f t="shared" si="10"/>
        <v>0.10147500000000009</v>
      </c>
      <c r="D95" s="4">
        <f t="shared" si="12"/>
        <v>0</v>
      </c>
      <c r="E95" s="4">
        <f t="shared" si="13"/>
        <v>1</v>
      </c>
      <c r="F95" s="5">
        <f t="shared" si="14"/>
        <v>0.2</v>
      </c>
      <c r="G95" s="5">
        <f t="shared" si="15"/>
        <v>0.23391812865497078</v>
      </c>
      <c r="H95" s="4">
        <f t="shared" si="16"/>
        <v>190.9859317102744</v>
      </c>
      <c r="I95" s="18">
        <f t="shared" si="17"/>
        <v>1.1111111111111112E-2</v>
      </c>
      <c r="J95" s="39">
        <f t="shared" si="18"/>
        <v>7639.4372684109758</v>
      </c>
      <c r="K95" s="17">
        <f t="shared" si="19"/>
        <v>2.9239766081871346E-4</v>
      </c>
      <c r="L95" s="3"/>
      <c r="M95" s="3"/>
      <c r="N95" s="3"/>
      <c r="O95" s="3"/>
    </row>
    <row r="96" spans="1:15">
      <c r="A96" s="3">
        <f t="shared" si="20"/>
        <v>0.61500000000000044</v>
      </c>
      <c r="B96" s="5">
        <f t="shared" si="11"/>
        <v>0.2</v>
      </c>
      <c r="C96" s="17">
        <f t="shared" si="10"/>
        <v>0.1044750000000001</v>
      </c>
      <c r="D96" s="4">
        <f t="shared" si="12"/>
        <v>0</v>
      </c>
      <c r="E96" s="4">
        <f t="shared" si="13"/>
        <v>1</v>
      </c>
      <c r="F96" s="5">
        <f t="shared" si="14"/>
        <v>0.2</v>
      </c>
      <c r="G96" s="5">
        <f t="shared" si="15"/>
        <v>0.23391812865497078</v>
      </c>
      <c r="H96" s="4">
        <f t="shared" si="16"/>
        <v>190.9859317102744</v>
      </c>
      <c r="I96" s="18">
        <f t="shared" si="17"/>
        <v>1.1111111111111112E-2</v>
      </c>
      <c r="J96" s="39">
        <f t="shared" si="18"/>
        <v>7639.4372684109758</v>
      </c>
      <c r="K96" s="17">
        <f t="shared" si="19"/>
        <v>2.9239766081871346E-4</v>
      </c>
      <c r="L96" s="3"/>
      <c r="M96" s="3"/>
      <c r="N96" s="3"/>
      <c r="O96" s="3"/>
    </row>
    <row r="97" spans="1:15">
      <c r="A97" s="3">
        <f t="shared" si="20"/>
        <v>0.63000000000000045</v>
      </c>
      <c r="B97" s="5">
        <f t="shared" si="11"/>
        <v>0.2</v>
      </c>
      <c r="C97" s="17">
        <f t="shared" si="10"/>
        <v>0.1074750000000001</v>
      </c>
      <c r="D97" s="4">
        <f t="shared" si="12"/>
        <v>0</v>
      </c>
      <c r="E97" s="4">
        <f t="shared" si="13"/>
        <v>1</v>
      </c>
      <c r="F97" s="5">
        <f t="shared" si="14"/>
        <v>0.2</v>
      </c>
      <c r="G97" s="5">
        <f t="shared" si="15"/>
        <v>0.23391812865497078</v>
      </c>
      <c r="H97" s="4">
        <f t="shared" si="16"/>
        <v>190.9859317102744</v>
      </c>
      <c r="I97" s="18">
        <f t="shared" si="17"/>
        <v>1.1111111111111112E-2</v>
      </c>
      <c r="J97" s="39">
        <f t="shared" si="18"/>
        <v>7639.4372684109758</v>
      </c>
      <c r="K97" s="17">
        <f t="shared" si="19"/>
        <v>2.9239766081871346E-4</v>
      </c>
      <c r="L97" s="3"/>
      <c r="M97" s="3"/>
      <c r="N97" s="3"/>
      <c r="O97" s="3"/>
    </row>
    <row r="98" spans="1:15">
      <c r="A98" s="3">
        <f t="shared" si="20"/>
        <v>0.64500000000000046</v>
      </c>
      <c r="B98" s="5">
        <f t="shared" si="11"/>
        <v>0.2</v>
      </c>
      <c r="C98" s="17">
        <f t="shared" si="10"/>
        <v>0.1104750000000001</v>
      </c>
      <c r="D98" s="4">
        <f t="shared" si="12"/>
        <v>0</v>
      </c>
      <c r="E98" s="4">
        <f t="shared" si="13"/>
        <v>1</v>
      </c>
      <c r="F98" s="5">
        <f t="shared" si="14"/>
        <v>0.2</v>
      </c>
      <c r="G98" s="5">
        <f t="shared" si="15"/>
        <v>0.23391812865497078</v>
      </c>
      <c r="H98" s="4">
        <f t="shared" si="16"/>
        <v>190.9859317102744</v>
      </c>
      <c r="I98" s="18">
        <f t="shared" si="17"/>
        <v>1.1111111111111112E-2</v>
      </c>
      <c r="J98" s="39">
        <f t="shared" si="18"/>
        <v>7639.4372684109758</v>
      </c>
      <c r="K98" s="17">
        <f t="shared" si="19"/>
        <v>2.9239766081871346E-4</v>
      </c>
      <c r="L98" s="3"/>
      <c r="M98" s="3"/>
      <c r="N98" s="3"/>
      <c r="O98" s="3"/>
    </row>
    <row r="99" spans="1:15">
      <c r="A99" s="3">
        <f t="shared" si="20"/>
        <v>0.66000000000000048</v>
      </c>
      <c r="B99" s="5">
        <f t="shared" si="11"/>
        <v>0.2</v>
      </c>
      <c r="C99" s="17">
        <f t="shared" si="10"/>
        <v>0.1134750000000001</v>
      </c>
      <c r="D99" s="4">
        <f t="shared" si="12"/>
        <v>0</v>
      </c>
      <c r="E99" s="4">
        <f t="shared" si="13"/>
        <v>1</v>
      </c>
      <c r="F99" s="5">
        <f t="shared" si="14"/>
        <v>0.2</v>
      </c>
      <c r="G99" s="5">
        <f t="shared" si="15"/>
        <v>0.23391812865497078</v>
      </c>
      <c r="H99" s="4">
        <f t="shared" si="16"/>
        <v>190.9859317102744</v>
      </c>
      <c r="I99" s="18">
        <f t="shared" si="17"/>
        <v>1.1111111111111112E-2</v>
      </c>
      <c r="J99" s="39">
        <f t="shared" si="18"/>
        <v>7639.4372684109758</v>
      </c>
      <c r="K99" s="17">
        <f t="shared" si="19"/>
        <v>2.9239766081871346E-4</v>
      </c>
      <c r="L99" s="3"/>
      <c r="M99" s="3"/>
      <c r="N99" s="3"/>
      <c r="O99" s="3"/>
    </row>
    <row r="100" spans="1:15">
      <c r="A100" s="3">
        <f t="shared" si="20"/>
        <v>0.67500000000000049</v>
      </c>
      <c r="B100" s="5">
        <f t="shared" si="11"/>
        <v>0.2</v>
      </c>
      <c r="C100" s="17">
        <f t="shared" si="10"/>
        <v>0.11647500000000011</v>
      </c>
      <c r="D100" s="4">
        <f t="shared" si="12"/>
        <v>0</v>
      </c>
      <c r="E100" s="4">
        <f t="shared" si="13"/>
        <v>1</v>
      </c>
      <c r="F100" s="5">
        <f t="shared" si="14"/>
        <v>0.2</v>
      </c>
      <c r="G100" s="5">
        <f t="shared" si="15"/>
        <v>0.23391812865497078</v>
      </c>
      <c r="H100" s="4">
        <f t="shared" si="16"/>
        <v>190.9859317102744</v>
      </c>
      <c r="I100" s="18">
        <f t="shared" si="17"/>
        <v>1.1111111111111112E-2</v>
      </c>
      <c r="J100" s="39">
        <f t="shared" si="18"/>
        <v>7639.4372684109758</v>
      </c>
      <c r="K100" s="17">
        <f t="shared" si="19"/>
        <v>2.9239766081871346E-4</v>
      </c>
      <c r="L100" s="3"/>
      <c r="M100" s="3"/>
      <c r="N100" s="3"/>
      <c r="O100" s="3"/>
    </row>
    <row r="101" spans="1:15">
      <c r="A101" s="3">
        <f t="shared" si="20"/>
        <v>0.6900000000000005</v>
      </c>
      <c r="B101" s="5">
        <f t="shared" si="11"/>
        <v>0.2</v>
      </c>
      <c r="C101" s="17">
        <f t="shared" si="10"/>
        <v>0.11947500000000011</v>
      </c>
      <c r="D101" s="4">
        <f t="shared" si="12"/>
        <v>0</v>
      </c>
      <c r="E101" s="4">
        <f t="shared" si="13"/>
        <v>1</v>
      </c>
      <c r="F101" s="5">
        <f t="shared" si="14"/>
        <v>0.2</v>
      </c>
      <c r="G101" s="5">
        <f t="shared" si="15"/>
        <v>0.23391812865497078</v>
      </c>
      <c r="H101" s="4">
        <f t="shared" si="16"/>
        <v>190.9859317102744</v>
      </c>
      <c r="I101" s="18">
        <f t="shared" si="17"/>
        <v>1.1111111111111112E-2</v>
      </c>
      <c r="J101" s="39">
        <f t="shared" si="18"/>
        <v>7639.4372684109758</v>
      </c>
      <c r="K101" s="17">
        <f t="shared" si="19"/>
        <v>2.9239766081871346E-4</v>
      </c>
      <c r="L101" s="3"/>
      <c r="M101" s="3"/>
      <c r="N101" s="3"/>
      <c r="O101" s="3"/>
    </row>
    <row r="102" spans="1:15">
      <c r="A102" s="3">
        <f t="shared" si="20"/>
        <v>0.70500000000000052</v>
      </c>
      <c r="B102" s="5">
        <f t="shared" si="11"/>
        <v>0.2</v>
      </c>
      <c r="C102" s="17">
        <f t="shared" si="10"/>
        <v>0.12247500000000011</v>
      </c>
      <c r="D102" s="4">
        <f t="shared" si="12"/>
        <v>0</v>
      </c>
      <c r="E102" s="4">
        <f t="shared" si="13"/>
        <v>1</v>
      </c>
      <c r="F102" s="5">
        <f t="shared" si="14"/>
        <v>0.2</v>
      </c>
      <c r="G102" s="5">
        <f t="shared" si="15"/>
        <v>0.23391812865497078</v>
      </c>
      <c r="H102" s="4">
        <f t="shared" si="16"/>
        <v>190.9859317102744</v>
      </c>
      <c r="I102" s="18">
        <f t="shared" si="17"/>
        <v>1.1111111111111112E-2</v>
      </c>
      <c r="J102" s="39">
        <f t="shared" si="18"/>
        <v>7639.4372684109758</v>
      </c>
      <c r="K102" s="17">
        <f t="shared" si="19"/>
        <v>2.9239766081871346E-4</v>
      </c>
      <c r="L102" s="3"/>
      <c r="M102" s="3"/>
      <c r="N102" s="3"/>
      <c r="O102" s="3"/>
    </row>
    <row r="103" spans="1:15">
      <c r="A103" s="3">
        <f t="shared" si="20"/>
        <v>0.72000000000000053</v>
      </c>
      <c r="B103" s="5">
        <f t="shared" si="11"/>
        <v>0.2</v>
      </c>
      <c r="C103" s="17">
        <f t="shared" si="10"/>
        <v>0.12547500000000011</v>
      </c>
      <c r="D103" s="4">
        <f t="shared" si="12"/>
        <v>0</v>
      </c>
      <c r="E103" s="4">
        <f t="shared" si="13"/>
        <v>1</v>
      </c>
      <c r="F103" s="5">
        <f t="shared" si="14"/>
        <v>0.2</v>
      </c>
      <c r="G103" s="5">
        <f t="shared" si="15"/>
        <v>0.23391812865497078</v>
      </c>
      <c r="H103" s="4">
        <f t="shared" si="16"/>
        <v>190.9859317102744</v>
      </c>
      <c r="I103" s="18">
        <f t="shared" si="17"/>
        <v>1.1111111111111112E-2</v>
      </c>
      <c r="J103" s="39">
        <f t="shared" si="18"/>
        <v>7639.4372684109758</v>
      </c>
      <c r="K103" s="17">
        <f t="shared" si="19"/>
        <v>2.9239766081871346E-4</v>
      </c>
      <c r="L103" s="3"/>
      <c r="M103" s="3"/>
      <c r="N103" s="3"/>
      <c r="O103" s="3"/>
    </row>
    <row r="104" spans="1:15">
      <c r="A104" s="3">
        <f t="shared" si="20"/>
        <v>0.73500000000000054</v>
      </c>
      <c r="B104" s="5">
        <f t="shared" si="11"/>
        <v>0.2</v>
      </c>
      <c r="C104" s="17">
        <f t="shared" si="10"/>
        <v>0.12847500000000012</v>
      </c>
      <c r="D104" s="4">
        <f t="shared" si="12"/>
        <v>0</v>
      </c>
      <c r="E104" s="4">
        <f t="shared" si="13"/>
        <v>1</v>
      </c>
      <c r="F104" s="5">
        <f t="shared" si="14"/>
        <v>0.2</v>
      </c>
      <c r="G104" s="5">
        <f t="shared" si="15"/>
        <v>0.23391812865497078</v>
      </c>
      <c r="H104" s="4">
        <f t="shared" si="16"/>
        <v>190.9859317102744</v>
      </c>
      <c r="I104" s="18">
        <f t="shared" si="17"/>
        <v>1.1111111111111112E-2</v>
      </c>
      <c r="J104" s="39">
        <f t="shared" si="18"/>
        <v>7639.4372684109758</v>
      </c>
      <c r="K104" s="17">
        <f t="shared" si="19"/>
        <v>2.9239766081871346E-4</v>
      </c>
      <c r="L104" s="3"/>
      <c r="M104" s="3"/>
      <c r="N104" s="3"/>
      <c r="O104" s="3"/>
    </row>
    <row r="105" spans="1:15">
      <c r="A105" s="3">
        <f t="shared" si="20"/>
        <v>0.75000000000000056</v>
      </c>
      <c r="B105" s="5">
        <f t="shared" si="11"/>
        <v>0.2</v>
      </c>
      <c r="C105" s="17">
        <f t="shared" si="10"/>
        <v>0.13147500000000012</v>
      </c>
      <c r="D105" s="4">
        <f t="shared" si="12"/>
        <v>0</v>
      </c>
      <c r="E105" s="4">
        <f t="shared" si="13"/>
        <v>1</v>
      </c>
      <c r="F105" s="5">
        <f t="shared" si="14"/>
        <v>0.2</v>
      </c>
      <c r="G105" s="5">
        <f t="shared" si="15"/>
        <v>0.23391812865497078</v>
      </c>
      <c r="H105" s="4">
        <f t="shared" si="16"/>
        <v>190.9859317102744</v>
      </c>
      <c r="I105" s="18">
        <f t="shared" si="17"/>
        <v>1.1111111111111112E-2</v>
      </c>
      <c r="J105" s="39">
        <f t="shared" si="18"/>
        <v>7639.4372684109758</v>
      </c>
      <c r="K105" s="17">
        <f t="shared" si="19"/>
        <v>2.9239766081871346E-4</v>
      </c>
      <c r="L105" s="3"/>
      <c r="M105" s="3"/>
      <c r="N105" s="3"/>
      <c r="O105" s="3"/>
    </row>
    <row r="106" spans="1:15">
      <c r="A106" s="3">
        <f t="shared" si="20"/>
        <v>0.76500000000000057</v>
      </c>
      <c r="B106" s="5">
        <f t="shared" si="11"/>
        <v>0.2</v>
      </c>
      <c r="C106" s="17">
        <f t="shared" si="10"/>
        <v>0.13447500000000012</v>
      </c>
      <c r="D106" s="4">
        <f t="shared" si="12"/>
        <v>0</v>
      </c>
      <c r="E106" s="4">
        <f t="shared" si="13"/>
        <v>1</v>
      </c>
      <c r="F106" s="5">
        <f t="shared" si="14"/>
        <v>0.2</v>
      </c>
      <c r="G106" s="5">
        <f t="shared" si="15"/>
        <v>0.23391812865497078</v>
      </c>
      <c r="H106" s="4">
        <f t="shared" si="16"/>
        <v>190.9859317102744</v>
      </c>
      <c r="I106" s="18">
        <f t="shared" si="17"/>
        <v>1.1111111111111112E-2</v>
      </c>
      <c r="J106" s="39">
        <f t="shared" si="18"/>
        <v>7639.4372684109758</v>
      </c>
      <c r="K106" s="17">
        <f t="shared" si="19"/>
        <v>2.9239766081871346E-4</v>
      </c>
    </row>
    <row r="107" spans="1:15">
      <c r="A107" s="3">
        <f t="shared" si="20"/>
        <v>0.78000000000000058</v>
      </c>
      <c r="B107" s="5">
        <f t="shared" si="11"/>
        <v>0.2</v>
      </c>
      <c r="C107" s="17">
        <f t="shared" si="10"/>
        <v>0.13747500000000012</v>
      </c>
      <c r="D107" s="4">
        <f t="shared" si="12"/>
        <v>0</v>
      </c>
      <c r="E107" s="4">
        <f t="shared" si="13"/>
        <v>1</v>
      </c>
      <c r="F107" s="5">
        <f t="shared" si="14"/>
        <v>0.2</v>
      </c>
      <c r="G107" s="5">
        <f t="shared" si="15"/>
        <v>0.23391812865497078</v>
      </c>
      <c r="H107" s="4">
        <f t="shared" si="16"/>
        <v>190.9859317102744</v>
      </c>
      <c r="I107" s="18">
        <f t="shared" si="17"/>
        <v>1.1111111111111112E-2</v>
      </c>
      <c r="J107" s="39">
        <f t="shared" si="18"/>
        <v>7639.4372684109758</v>
      </c>
      <c r="K107" s="17">
        <f t="shared" si="19"/>
        <v>2.9239766081871346E-4</v>
      </c>
    </row>
    <row r="108" spans="1:15">
      <c r="A108" s="3">
        <f t="shared" si="20"/>
        <v>0.7950000000000006</v>
      </c>
      <c r="B108" s="5">
        <f t="shared" si="11"/>
        <v>0.2</v>
      </c>
      <c r="C108" s="17">
        <f t="shared" si="10"/>
        <v>0.14047500000000013</v>
      </c>
      <c r="D108" s="4">
        <f t="shared" si="12"/>
        <v>0</v>
      </c>
      <c r="E108" s="4">
        <f t="shared" si="13"/>
        <v>1</v>
      </c>
      <c r="F108" s="5">
        <f t="shared" si="14"/>
        <v>0.2</v>
      </c>
      <c r="G108" s="5">
        <f t="shared" si="15"/>
        <v>0.23391812865497078</v>
      </c>
      <c r="H108" s="4">
        <f t="shared" si="16"/>
        <v>190.9859317102744</v>
      </c>
      <c r="I108" s="18">
        <f t="shared" si="17"/>
        <v>1.1111111111111112E-2</v>
      </c>
      <c r="J108" s="39">
        <f t="shared" si="18"/>
        <v>7639.4372684109758</v>
      </c>
      <c r="K108" s="17">
        <f t="shared" si="19"/>
        <v>2.9239766081871346E-4</v>
      </c>
    </row>
    <row r="109" spans="1:15">
      <c r="A109" s="3">
        <f t="shared" si="20"/>
        <v>0.81000000000000061</v>
      </c>
      <c r="B109" s="5">
        <f t="shared" si="11"/>
        <v>0.2</v>
      </c>
      <c r="C109" s="17">
        <f t="shared" si="10"/>
        <v>0.14347500000000013</v>
      </c>
      <c r="D109" s="4">
        <f t="shared" si="12"/>
        <v>0</v>
      </c>
      <c r="E109" s="4">
        <f t="shared" si="13"/>
        <v>1</v>
      </c>
      <c r="F109" s="5">
        <f t="shared" si="14"/>
        <v>0.2</v>
      </c>
      <c r="G109" s="5">
        <f t="shared" si="15"/>
        <v>0.23391812865497078</v>
      </c>
      <c r="H109" s="4">
        <f t="shared" si="16"/>
        <v>190.9859317102744</v>
      </c>
      <c r="I109" s="18">
        <f t="shared" si="17"/>
        <v>1.1111111111111112E-2</v>
      </c>
      <c r="J109" s="39">
        <f t="shared" si="18"/>
        <v>7639.4372684109758</v>
      </c>
      <c r="K109" s="17">
        <f t="shared" si="19"/>
        <v>2.9239766081871346E-4</v>
      </c>
    </row>
    <row r="110" spans="1:15">
      <c r="A110" s="3">
        <f t="shared" si="20"/>
        <v>0.82500000000000062</v>
      </c>
      <c r="B110" s="5">
        <f t="shared" si="11"/>
        <v>0.2</v>
      </c>
      <c r="C110" s="17">
        <f t="shared" si="10"/>
        <v>0.14647500000000013</v>
      </c>
      <c r="D110" s="4">
        <f t="shared" si="12"/>
        <v>0</v>
      </c>
      <c r="E110" s="4">
        <f t="shared" si="13"/>
        <v>1</v>
      </c>
      <c r="F110" s="5">
        <f t="shared" si="14"/>
        <v>0.2</v>
      </c>
      <c r="G110" s="5">
        <f t="shared" si="15"/>
        <v>0.23391812865497078</v>
      </c>
      <c r="H110" s="4">
        <f t="shared" si="16"/>
        <v>190.9859317102744</v>
      </c>
      <c r="I110" s="18">
        <f t="shared" si="17"/>
        <v>1.1111111111111112E-2</v>
      </c>
      <c r="J110" s="39">
        <f t="shared" si="18"/>
        <v>7639.4372684109758</v>
      </c>
      <c r="K110" s="17">
        <f t="shared" si="19"/>
        <v>2.9239766081871346E-4</v>
      </c>
    </row>
    <row r="111" spans="1:15">
      <c r="A111" s="3">
        <f t="shared" si="20"/>
        <v>0.84000000000000064</v>
      </c>
      <c r="B111" s="5">
        <f t="shared" si="11"/>
        <v>0.2</v>
      </c>
      <c r="C111" s="17">
        <f t="shared" si="10"/>
        <v>0.14947500000000014</v>
      </c>
      <c r="D111" s="4">
        <f t="shared" si="12"/>
        <v>0</v>
      </c>
      <c r="E111" s="4">
        <f t="shared" si="13"/>
        <v>1</v>
      </c>
      <c r="F111" s="5">
        <f t="shared" si="14"/>
        <v>0.2</v>
      </c>
      <c r="G111" s="5">
        <f t="shared" si="15"/>
        <v>0.23391812865497078</v>
      </c>
      <c r="H111" s="4">
        <f t="shared" si="16"/>
        <v>190.9859317102744</v>
      </c>
      <c r="I111" s="18">
        <f t="shared" si="17"/>
        <v>1.1111111111111112E-2</v>
      </c>
      <c r="J111" s="39">
        <f t="shared" si="18"/>
        <v>7639.4372684109758</v>
      </c>
      <c r="K111" s="17">
        <f t="shared" si="19"/>
        <v>2.9239766081871346E-4</v>
      </c>
    </row>
    <row r="112" spans="1:15">
      <c r="A112" s="3">
        <f t="shared" si="20"/>
        <v>0.85500000000000065</v>
      </c>
      <c r="B112" s="5">
        <f t="shared" si="11"/>
        <v>0.2</v>
      </c>
      <c r="C112" s="17">
        <f t="shared" si="10"/>
        <v>0.15247500000000014</v>
      </c>
      <c r="D112" s="4">
        <f t="shared" si="12"/>
        <v>0</v>
      </c>
      <c r="E112" s="4">
        <f t="shared" si="13"/>
        <v>1</v>
      </c>
      <c r="F112" s="5">
        <f t="shared" si="14"/>
        <v>0.2</v>
      </c>
      <c r="G112" s="5">
        <f t="shared" si="15"/>
        <v>0.23391812865497078</v>
      </c>
      <c r="H112" s="4">
        <f t="shared" si="16"/>
        <v>190.9859317102744</v>
      </c>
      <c r="I112" s="18">
        <f t="shared" si="17"/>
        <v>1.1111111111111112E-2</v>
      </c>
      <c r="J112" s="39">
        <f t="shared" si="18"/>
        <v>7639.4372684109758</v>
      </c>
      <c r="K112" s="17">
        <f t="shared" si="19"/>
        <v>2.9239766081871346E-4</v>
      </c>
    </row>
    <row r="113" spans="1:11">
      <c r="A113" s="3">
        <f t="shared" si="20"/>
        <v>0.87000000000000066</v>
      </c>
      <c r="B113" s="5">
        <f t="shared" si="11"/>
        <v>0.2</v>
      </c>
      <c r="C113" s="17">
        <f t="shared" si="10"/>
        <v>0.15547500000000014</v>
      </c>
      <c r="D113" s="4">
        <f t="shared" si="12"/>
        <v>0</v>
      </c>
      <c r="E113" s="4">
        <f t="shared" si="13"/>
        <v>1</v>
      </c>
      <c r="F113" s="5">
        <f t="shared" si="14"/>
        <v>0.2</v>
      </c>
      <c r="G113" s="5">
        <f t="shared" si="15"/>
        <v>0.23391812865497078</v>
      </c>
      <c r="H113" s="4">
        <f t="shared" si="16"/>
        <v>190.9859317102744</v>
      </c>
      <c r="I113" s="18">
        <f t="shared" si="17"/>
        <v>1.1111111111111112E-2</v>
      </c>
      <c r="J113" s="39">
        <f t="shared" si="18"/>
        <v>7639.4372684109758</v>
      </c>
      <c r="K113" s="17">
        <f t="shared" si="19"/>
        <v>2.9239766081871346E-4</v>
      </c>
    </row>
    <row r="114" spans="1:11">
      <c r="A114" s="3">
        <f t="shared" si="20"/>
        <v>0.88500000000000068</v>
      </c>
      <c r="B114" s="5">
        <f t="shared" si="11"/>
        <v>0.2</v>
      </c>
      <c r="C114" s="17">
        <f t="shared" si="10"/>
        <v>0.15847500000000014</v>
      </c>
      <c r="D114" s="4">
        <f t="shared" si="12"/>
        <v>0</v>
      </c>
      <c r="E114" s="4">
        <f t="shared" si="13"/>
        <v>1</v>
      </c>
      <c r="F114" s="5">
        <f t="shared" si="14"/>
        <v>0.2</v>
      </c>
      <c r="G114" s="5">
        <f t="shared" si="15"/>
        <v>0.23391812865497078</v>
      </c>
      <c r="H114" s="4">
        <f t="shared" si="16"/>
        <v>190.9859317102744</v>
      </c>
      <c r="I114" s="18">
        <f t="shared" si="17"/>
        <v>1.1111111111111112E-2</v>
      </c>
      <c r="J114" s="39">
        <f t="shared" si="18"/>
        <v>7639.4372684109758</v>
      </c>
      <c r="K114" s="17">
        <f t="shared" si="19"/>
        <v>2.9239766081871346E-4</v>
      </c>
    </row>
    <row r="115" spans="1:11">
      <c r="A115" s="3">
        <f t="shared" si="20"/>
        <v>0.90000000000000069</v>
      </c>
      <c r="B115" s="5">
        <f t="shared" si="11"/>
        <v>0.2</v>
      </c>
      <c r="C115" s="17">
        <f t="shared" si="10"/>
        <v>0.16147500000000015</v>
      </c>
      <c r="D115" s="4">
        <f t="shared" si="12"/>
        <v>0</v>
      </c>
      <c r="E115" s="4">
        <f t="shared" si="13"/>
        <v>1</v>
      </c>
      <c r="F115" s="5">
        <f t="shared" si="14"/>
        <v>0.2</v>
      </c>
      <c r="G115" s="5">
        <f t="shared" si="15"/>
        <v>0.23391812865497078</v>
      </c>
      <c r="H115" s="4">
        <f t="shared" si="16"/>
        <v>190.9859317102744</v>
      </c>
      <c r="I115" s="18">
        <f t="shared" si="17"/>
        <v>1.1111111111111112E-2</v>
      </c>
      <c r="J115" s="39">
        <f t="shared" si="18"/>
        <v>7639.4372684109758</v>
      </c>
      <c r="K115" s="17">
        <f t="shared" si="19"/>
        <v>2.9239766081871346E-4</v>
      </c>
    </row>
    <row r="116" spans="1:11">
      <c r="A116" s="3">
        <f t="shared" si="20"/>
        <v>0.9150000000000007</v>
      </c>
      <c r="B116" s="5">
        <f t="shared" si="11"/>
        <v>0.2</v>
      </c>
      <c r="C116" s="17">
        <f t="shared" si="10"/>
        <v>0.16447500000000015</v>
      </c>
      <c r="D116" s="4">
        <f t="shared" si="12"/>
        <v>0</v>
      </c>
      <c r="E116" s="4">
        <f t="shared" si="13"/>
        <v>1</v>
      </c>
      <c r="F116" s="5">
        <f t="shared" si="14"/>
        <v>0.2</v>
      </c>
      <c r="G116" s="5">
        <f t="shared" si="15"/>
        <v>0.23391812865497078</v>
      </c>
      <c r="H116" s="4">
        <f t="shared" si="16"/>
        <v>190.9859317102744</v>
      </c>
      <c r="I116" s="18">
        <f t="shared" si="17"/>
        <v>1.1111111111111112E-2</v>
      </c>
      <c r="J116" s="39">
        <f t="shared" si="18"/>
        <v>7639.4372684109758</v>
      </c>
      <c r="K116" s="17">
        <f t="shared" si="19"/>
        <v>2.9239766081871346E-4</v>
      </c>
    </row>
    <row r="117" spans="1:11">
      <c r="A117" s="3">
        <f t="shared" si="20"/>
        <v>0.93000000000000071</v>
      </c>
      <c r="B117" s="5">
        <f t="shared" si="11"/>
        <v>0.2</v>
      </c>
      <c r="C117" s="17">
        <f t="shared" si="10"/>
        <v>0.16747500000000015</v>
      </c>
      <c r="D117" s="4">
        <f t="shared" si="12"/>
        <v>0</v>
      </c>
      <c r="E117" s="4">
        <f t="shared" si="13"/>
        <v>1</v>
      </c>
      <c r="F117" s="5">
        <f t="shared" si="14"/>
        <v>0.2</v>
      </c>
      <c r="G117" s="5">
        <f t="shared" si="15"/>
        <v>0.23391812865497078</v>
      </c>
      <c r="H117" s="4">
        <f t="shared" si="16"/>
        <v>190.9859317102744</v>
      </c>
      <c r="I117" s="18">
        <f t="shared" si="17"/>
        <v>1.1111111111111112E-2</v>
      </c>
      <c r="J117" s="39">
        <f t="shared" si="18"/>
        <v>7639.4372684109758</v>
      </c>
      <c r="K117" s="17">
        <f t="shared" si="19"/>
        <v>2.9239766081871346E-4</v>
      </c>
    </row>
    <row r="118" spans="1:11">
      <c r="A118" s="3">
        <f t="shared" si="20"/>
        <v>0.94500000000000073</v>
      </c>
      <c r="B118" s="5">
        <f t="shared" si="11"/>
        <v>0.2</v>
      </c>
      <c r="C118" s="17">
        <f t="shared" si="10"/>
        <v>0.17047500000000015</v>
      </c>
      <c r="D118" s="4">
        <f t="shared" si="12"/>
        <v>0</v>
      </c>
      <c r="E118" s="4">
        <f t="shared" si="13"/>
        <v>1</v>
      </c>
      <c r="F118" s="5">
        <f t="shared" si="14"/>
        <v>0.2</v>
      </c>
      <c r="G118" s="5">
        <f t="shared" si="15"/>
        <v>0.23391812865497078</v>
      </c>
      <c r="H118" s="4">
        <f t="shared" si="16"/>
        <v>190.9859317102744</v>
      </c>
      <c r="I118" s="18">
        <f t="shared" si="17"/>
        <v>1.1111111111111112E-2</v>
      </c>
      <c r="J118" s="39">
        <f t="shared" si="18"/>
        <v>7639.4372684109758</v>
      </c>
      <c r="K118" s="17">
        <f t="shared" si="19"/>
        <v>2.9239766081871346E-4</v>
      </c>
    </row>
    <row r="119" spans="1:11">
      <c r="A119" s="3">
        <f t="shared" si="20"/>
        <v>0.96000000000000074</v>
      </c>
      <c r="B119" s="5">
        <f t="shared" ref="B119:B150" si="21">IF(A119&lt;ta,vmax*A119/ta,IF(A119&lt;ta+tvmax,vmax,IF(A119&lt;ta+tvmax+td,vmax*(1-(A119-tvmax-ta)/td),0)))</f>
        <v>0.2</v>
      </c>
      <c r="C119" s="17">
        <f t="shared" si="10"/>
        <v>0.17347500000000016</v>
      </c>
      <c r="D119" s="4">
        <f t="shared" ref="D119:D154" si="22">(B120-B119)/(A120-A119)</f>
        <v>0</v>
      </c>
      <c r="E119" s="4">
        <f t="shared" ref="E119:E150" si="23">IF($D$15="Horizontalement",M*D119+fg,D119+fg+9.81*M)</f>
        <v>1</v>
      </c>
      <c r="F119" s="5">
        <f t="shared" ref="F119:F150" si="24">E119*B119</f>
        <v>0.2</v>
      </c>
      <c r="G119" s="5">
        <f t="shared" ref="G119:G150" si="25">F119/eta</f>
        <v>0.23391812865497078</v>
      </c>
      <c r="H119" s="4">
        <f t="shared" ref="H119:H155" si="26">60*B119/rtm</f>
        <v>190.9859317102744</v>
      </c>
      <c r="I119" s="18">
        <f t="shared" ref="I119:I155" si="27">E119*rtm/(2*PI()*etatm)</f>
        <v>1.1111111111111112E-2</v>
      </c>
      <c r="J119" s="39">
        <f t="shared" ref="J119:J155" si="28">ABS(H119/k)</f>
        <v>7639.4372684109758</v>
      </c>
      <c r="K119" s="17">
        <f t="shared" ref="K119:K155" si="29">ABS(I119*k/etaR)</f>
        <v>2.9239766081871346E-4</v>
      </c>
    </row>
    <row r="120" spans="1:11">
      <c r="A120" s="3">
        <f t="shared" ref="A120:A155" si="30">A119+tmax/100</f>
        <v>0.97500000000000075</v>
      </c>
      <c r="B120" s="5">
        <f t="shared" si="21"/>
        <v>0.2</v>
      </c>
      <c r="C120" s="17">
        <f t="shared" si="10"/>
        <v>0.17647500000000016</v>
      </c>
      <c r="D120" s="4">
        <f t="shared" si="22"/>
        <v>0</v>
      </c>
      <c r="E120" s="4">
        <f t="shared" si="23"/>
        <v>1</v>
      </c>
      <c r="F120" s="5">
        <f t="shared" si="24"/>
        <v>0.2</v>
      </c>
      <c r="G120" s="5">
        <f t="shared" si="25"/>
        <v>0.23391812865497078</v>
      </c>
      <c r="H120" s="4">
        <f t="shared" si="26"/>
        <v>190.9859317102744</v>
      </c>
      <c r="I120" s="18">
        <f t="shared" si="27"/>
        <v>1.1111111111111112E-2</v>
      </c>
      <c r="J120" s="39">
        <f t="shared" si="28"/>
        <v>7639.4372684109758</v>
      </c>
      <c r="K120" s="17">
        <f t="shared" si="29"/>
        <v>2.9239766081871346E-4</v>
      </c>
    </row>
    <row r="121" spans="1:11">
      <c r="A121" s="3">
        <f t="shared" si="30"/>
        <v>0.99000000000000077</v>
      </c>
      <c r="B121" s="5">
        <f t="shared" si="21"/>
        <v>0.2</v>
      </c>
      <c r="C121" s="17">
        <f t="shared" ref="C121:C155" si="31">B121*(A121-A120)+C120</f>
        <v>0.17947500000000016</v>
      </c>
      <c r="D121" s="4">
        <f t="shared" si="22"/>
        <v>-0.33333333333338144</v>
      </c>
      <c r="E121" s="4">
        <f t="shared" si="23"/>
        <v>0.66666666666661856</v>
      </c>
      <c r="F121" s="5">
        <f t="shared" si="24"/>
        <v>0.13333333333332373</v>
      </c>
      <c r="G121" s="5">
        <f t="shared" si="25"/>
        <v>0.15594541910330262</v>
      </c>
      <c r="H121" s="4">
        <f t="shared" si="26"/>
        <v>190.9859317102744</v>
      </c>
      <c r="I121" s="18">
        <f t="shared" si="27"/>
        <v>7.4074074074068734E-3</v>
      </c>
      <c r="J121" s="39">
        <f t="shared" si="28"/>
        <v>7639.4372684109758</v>
      </c>
      <c r="K121" s="17">
        <f t="shared" si="29"/>
        <v>1.9493177387912825E-4</v>
      </c>
    </row>
    <row r="122" spans="1:11">
      <c r="A122" s="3">
        <f t="shared" si="30"/>
        <v>1.0050000000000008</v>
      </c>
      <c r="B122" s="5">
        <f t="shared" si="21"/>
        <v>0.19499999999999929</v>
      </c>
      <c r="C122" s="17">
        <f t="shared" si="31"/>
        <v>0.18240000000000015</v>
      </c>
      <c r="D122" s="4">
        <f t="shared" si="22"/>
        <v>-1</v>
      </c>
      <c r="E122" s="4">
        <f t="shared" si="23"/>
        <v>0</v>
      </c>
      <c r="F122" s="5">
        <f t="shared" si="24"/>
        <v>0</v>
      </c>
      <c r="G122" s="5">
        <f t="shared" si="25"/>
        <v>0</v>
      </c>
      <c r="H122" s="4">
        <f t="shared" si="26"/>
        <v>186.21128341751685</v>
      </c>
      <c r="I122" s="18">
        <f t="shared" si="27"/>
        <v>0</v>
      </c>
      <c r="J122" s="39">
        <f t="shared" si="28"/>
        <v>7448.4513367006739</v>
      </c>
      <c r="K122" s="17">
        <f t="shared" si="29"/>
        <v>0</v>
      </c>
    </row>
    <row r="123" spans="1:11">
      <c r="A123" s="3">
        <f t="shared" si="30"/>
        <v>1.0200000000000007</v>
      </c>
      <c r="B123" s="5">
        <f t="shared" si="21"/>
        <v>0.17999999999999938</v>
      </c>
      <c r="C123" s="17">
        <f t="shared" si="31"/>
        <v>0.18510000000000013</v>
      </c>
      <c r="D123" s="4">
        <f t="shared" si="22"/>
        <v>-1</v>
      </c>
      <c r="E123" s="4">
        <f t="shared" si="23"/>
        <v>0</v>
      </c>
      <c r="F123" s="5">
        <f t="shared" si="24"/>
        <v>0</v>
      </c>
      <c r="G123" s="5">
        <f t="shared" si="25"/>
        <v>0</v>
      </c>
      <c r="H123" s="4">
        <f t="shared" si="26"/>
        <v>171.88733853924637</v>
      </c>
      <c r="I123" s="18">
        <f t="shared" si="27"/>
        <v>0</v>
      </c>
      <c r="J123" s="39">
        <f t="shared" si="28"/>
        <v>6875.4935415698546</v>
      </c>
      <c r="K123" s="17">
        <f t="shared" si="29"/>
        <v>0</v>
      </c>
    </row>
    <row r="124" spans="1:11">
      <c r="A124" s="3">
        <f t="shared" si="30"/>
        <v>1.0350000000000006</v>
      </c>
      <c r="B124" s="5">
        <f t="shared" si="21"/>
        <v>0.16499999999999948</v>
      </c>
      <c r="C124" s="17">
        <f t="shared" si="31"/>
        <v>0.1875750000000001</v>
      </c>
      <c r="D124" s="4">
        <f t="shared" si="22"/>
        <v>-1</v>
      </c>
      <c r="E124" s="4">
        <f t="shared" si="23"/>
        <v>0</v>
      </c>
      <c r="F124" s="5">
        <f t="shared" si="24"/>
        <v>0</v>
      </c>
      <c r="G124" s="5">
        <f t="shared" si="25"/>
        <v>0</v>
      </c>
      <c r="H124" s="4">
        <f t="shared" si="26"/>
        <v>157.56339366097586</v>
      </c>
      <c r="I124" s="18">
        <f t="shared" si="27"/>
        <v>0</v>
      </c>
      <c r="J124" s="39">
        <f t="shared" si="28"/>
        <v>6302.5357464390345</v>
      </c>
      <c r="K124" s="17">
        <f t="shared" si="29"/>
        <v>0</v>
      </c>
    </row>
    <row r="125" spans="1:11">
      <c r="A125" s="3">
        <f t="shared" si="30"/>
        <v>1.0500000000000005</v>
      </c>
      <c r="B125" s="5">
        <f t="shared" si="21"/>
        <v>0.14999999999999958</v>
      </c>
      <c r="C125" s="17">
        <f t="shared" si="31"/>
        <v>0.18982500000000008</v>
      </c>
      <c r="D125" s="4">
        <f t="shared" si="22"/>
        <v>-1.0000000000000018</v>
      </c>
      <c r="E125" s="4">
        <f t="shared" si="23"/>
        <v>-1.7763568394002505E-15</v>
      </c>
      <c r="F125" s="5">
        <f t="shared" si="24"/>
        <v>-2.6645352591003682E-16</v>
      </c>
      <c r="G125" s="5">
        <f t="shared" si="25"/>
        <v>-3.1164155077197291E-16</v>
      </c>
      <c r="H125" s="4">
        <f t="shared" si="26"/>
        <v>143.23944878270541</v>
      </c>
      <c r="I125" s="18">
        <f t="shared" si="27"/>
        <v>-1.9737298215558339E-17</v>
      </c>
      <c r="J125" s="39">
        <f t="shared" si="28"/>
        <v>5729.5779513082161</v>
      </c>
      <c r="K125" s="17">
        <f t="shared" si="29"/>
        <v>5.1940258461995629E-19</v>
      </c>
    </row>
    <row r="126" spans="1:11">
      <c r="A126" s="3">
        <f t="shared" si="30"/>
        <v>1.0650000000000004</v>
      </c>
      <c r="B126" s="5">
        <f t="shared" si="21"/>
        <v>0.13499999999999965</v>
      </c>
      <c r="C126" s="17">
        <f t="shared" si="31"/>
        <v>0.19185000000000005</v>
      </c>
      <c r="D126" s="4">
        <f t="shared" si="22"/>
        <v>-0.99999999999999911</v>
      </c>
      <c r="E126" s="4">
        <f t="shared" si="23"/>
        <v>8.8817841970012523E-16</v>
      </c>
      <c r="F126" s="5">
        <f t="shared" si="24"/>
        <v>1.1990408665951659E-16</v>
      </c>
      <c r="G126" s="5">
        <f t="shared" si="25"/>
        <v>1.4023869784738784E-16</v>
      </c>
      <c r="H126" s="4">
        <f t="shared" si="26"/>
        <v>128.91550390443487</v>
      </c>
      <c r="I126" s="18">
        <f t="shared" si="27"/>
        <v>9.8686491077791696E-18</v>
      </c>
      <c r="J126" s="39">
        <f t="shared" si="28"/>
        <v>5156.6201561773942</v>
      </c>
      <c r="K126" s="17">
        <f t="shared" si="29"/>
        <v>2.5970129230997814E-19</v>
      </c>
    </row>
    <row r="127" spans="1:11">
      <c r="A127" s="3">
        <f t="shared" si="30"/>
        <v>1.0800000000000003</v>
      </c>
      <c r="B127" s="5">
        <f t="shared" si="21"/>
        <v>0.11999999999999976</v>
      </c>
      <c r="C127" s="17">
        <f t="shared" si="31"/>
        <v>0.19365000000000004</v>
      </c>
      <c r="D127" s="4">
        <f t="shared" si="22"/>
        <v>-1</v>
      </c>
      <c r="E127" s="4">
        <f t="shared" si="23"/>
        <v>0</v>
      </c>
      <c r="F127" s="5">
        <f t="shared" si="24"/>
        <v>0</v>
      </c>
      <c r="G127" s="5">
        <f t="shared" si="25"/>
        <v>0</v>
      </c>
      <c r="H127" s="4">
        <f t="shared" si="26"/>
        <v>114.59155902616442</v>
      </c>
      <c r="I127" s="18">
        <f t="shared" si="27"/>
        <v>0</v>
      </c>
      <c r="J127" s="39">
        <f t="shared" si="28"/>
        <v>4583.6623610465767</v>
      </c>
      <c r="K127" s="17">
        <f t="shared" si="29"/>
        <v>0</v>
      </c>
    </row>
    <row r="128" spans="1:11">
      <c r="A128" s="3">
        <f t="shared" si="30"/>
        <v>1.0950000000000002</v>
      </c>
      <c r="B128" s="5">
        <f t="shared" si="21"/>
        <v>0.10499999999999986</v>
      </c>
      <c r="C128" s="17">
        <f t="shared" si="31"/>
        <v>0.19522500000000004</v>
      </c>
      <c r="D128" s="4">
        <f t="shared" si="22"/>
        <v>-0.99999999999999911</v>
      </c>
      <c r="E128" s="4">
        <f t="shared" si="23"/>
        <v>8.8817841970012523E-16</v>
      </c>
      <c r="F128" s="5">
        <f t="shared" si="24"/>
        <v>9.3258734068513023E-17</v>
      </c>
      <c r="G128" s="5">
        <f t="shared" si="25"/>
        <v>1.0907454277019068E-16</v>
      </c>
      <c r="H128" s="4">
        <f t="shared" si="26"/>
        <v>100.26761414789392</v>
      </c>
      <c r="I128" s="18">
        <f t="shared" si="27"/>
        <v>9.8686491077791696E-18</v>
      </c>
      <c r="J128" s="39">
        <f t="shared" si="28"/>
        <v>4010.7045659157566</v>
      </c>
      <c r="K128" s="17">
        <f t="shared" si="29"/>
        <v>2.5970129230997814E-19</v>
      </c>
    </row>
    <row r="129" spans="1:11">
      <c r="A129" s="3">
        <f t="shared" si="30"/>
        <v>1.1100000000000001</v>
      </c>
      <c r="B129" s="5">
        <f t="shared" si="21"/>
        <v>8.9999999999999969E-2</v>
      </c>
      <c r="C129" s="17">
        <f t="shared" si="31"/>
        <v>0.19657500000000003</v>
      </c>
      <c r="D129" s="4">
        <f t="shared" si="22"/>
        <v>-1</v>
      </c>
      <c r="E129" s="4">
        <f t="shared" si="23"/>
        <v>0</v>
      </c>
      <c r="F129" s="5">
        <f t="shared" si="24"/>
        <v>0</v>
      </c>
      <c r="G129" s="5">
        <f t="shared" si="25"/>
        <v>0</v>
      </c>
      <c r="H129" s="4">
        <f t="shared" si="26"/>
        <v>85.943669269623456</v>
      </c>
      <c r="I129" s="18">
        <f t="shared" si="27"/>
        <v>0</v>
      </c>
      <c r="J129" s="39">
        <f t="shared" si="28"/>
        <v>3437.7467707849382</v>
      </c>
      <c r="K129" s="17">
        <f t="shared" si="29"/>
        <v>0</v>
      </c>
    </row>
    <row r="130" spans="1:11">
      <c r="A130" s="3">
        <f t="shared" si="30"/>
        <v>1.125</v>
      </c>
      <c r="B130" s="5">
        <f t="shared" si="21"/>
        <v>7.5000000000000067E-2</v>
      </c>
      <c r="C130" s="17">
        <f t="shared" si="31"/>
        <v>0.19770000000000001</v>
      </c>
      <c r="D130" s="4">
        <f t="shared" si="22"/>
        <v>-1</v>
      </c>
      <c r="E130" s="4">
        <f t="shared" si="23"/>
        <v>0</v>
      </c>
      <c r="F130" s="5">
        <f t="shared" si="24"/>
        <v>0</v>
      </c>
      <c r="G130" s="5">
        <f t="shared" si="25"/>
        <v>0</v>
      </c>
      <c r="H130" s="4">
        <f t="shared" si="26"/>
        <v>71.61972439135296</v>
      </c>
      <c r="I130" s="18">
        <f t="shared" si="27"/>
        <v>0</v>
      </c>
      <c r="J130" s="39">
        <f t="shared" si="28"/>
        <v>2864.7889756541181</v>
      </c>
      <c r="K130" s="17">
        <f t="shared" si="29"/>
        <v>0</v>
      </c>
    </row>
    <row r="131" spans="1:11">
      <c r="A131" s="3">
        <f t="shared" si="30"/>
        <v>1.1399999999999999</v>
      </c>
      <c r="B131" s="5">
        <f t="shared" si="21"/>
        <v>6.0000000000000164E-2</v>
      </c>
      <c r="C131" s="17">
        <f t="shared" si="31"/>
        <v>0.1986</v>
      </c>
      <c r="D131" s="4">
        <f t="shared" si="22"/>
        <v>-1</v>
      </c>
      <c r="E131" s="4">
        <f t="shared" si="23"/>
        <v>0</v>
      </c>
      <c r="F131" s="5">
        <f t="shared" si="24"/>
        <v>0</v>
      </c>
      <c r="G131" s="5">
        <f t="shared" si="25"/>
        <v>0</v>
      </c>
      <c r="H131" s="4">
        <f t="shared" si="26"/>
        <v>57.295779513082472</v>
      </c>
      <c r="I131" s="18">
        <f t="shared" si="27"/>
        <v>0</v>
      </c>
      <c r="J131" s="39">
        <f t="shared" si="28"/>
        <v>2291.8311805232988</v>
      </c>
      <c r="K131" s="17">
        <f t="shared" si="29"/>
        <v>0</v>
      </c>
    </row>
    <row r="132" spans="1:11">
      <c r="A132" s="3">
        <f t="shared" si="30"/>
        <v>1.1549999999999998</v>
      </c>
      <c r="B132" s="5">
        <f t="shared" si="21"/>
        <v>4.5000000000000262E-2</v>
      </c>
      <c r="C132" s="17">
        <f t="shared" si="31"/>
        <v>0.19927500000000001</v>
      </c>
      <c r="D132" s="4">
        <f t="shared" si="22"/>
        <v>-1</v>
      </c>
      <c r="E132" s="4">
        <f t="shared" si="23"/>
        <v>0</v>
      </c>
      <c r="F132" s="5">
        <f t="shared" si="24"/>
        <v>0</v>
      </c>
      <c r="G132" s="5">
        <f t="shared" si="25"/>
        <v>0</v>
      </c>
      <c r="H132" s="4">
        <f t="shared" si="26"/>
        <v>42.971834634811991</v>
      </c>
      <c r="I132" s="18">
        <f t="shared" si="27"/>
        <v>0</v>
      </c>
      <c r="J132" s="39">
        <f t="shared" si="28"/>
        <v>1718.8733853924796</v>
      </c>
      <c r="K132" s="17">
        <f t="shared" si="29"/>
        <v>0</v>
      </c>
    </row>
    <row r="133" spans="1:11">
      <c r="A133" s="3">
        <f t="shared" si="30"/>
        <v>1.1699999999999997</v>
      </c>
      <c r="B133" s="5">
        <f t="shared" si="21"/>
        <v>3.000000000000036E-2</v>
      </c>
      <c r="C133" s="17">
        <f t="shared" si="31"/>
        <v>0.19972500000000001</v>
      </c>
      <c r="D133" s="4">
        <f t="shared" si="22"/>
        <v>-1</v>
      </c>
      <c r="E133" s="4">
        <f t="shared" si="23"/>
        <v>0</v>
      </c>
      <c r="F133" s="5">
        <f t="shared" si="24"/>
        <v>0</v>
      </c>
      <c r="G133" s="5">
        <f t="shared" si="25"/>
        <v>0</v>
      </c>
      <c r="H133" s="4">
        <f t="shared" si="26"/>
        <v>28.647889756541502</v>
      </c>
      <c r="I133" s="18">
        <f t="shared" si="27"/>
        <v>0</v>
      </c>
      <c r="J133" s="39">
        <f t="shared" si="28"/>
        <v>1145.9155902616601</v>
      </c>
      <c r="K133" s="17">
        <f t="shared" si="29"/>
        <v>0</v>
      </c>
    </row>
    <row r="134" spans="1:11">
      <c r="A134" s="3">
        <f t="shared" si="30"/>
        <v>1.1849999999999996</v>
      </c>
      <c r="B134" s="5">
        <f t="shared" si="21"/>
        <v>1.5000000000000457E-2</v>
      </c>
      <c r="C134" s="17">
        <f t="shared" si="31"/>
        <v>0.19995000000000002</v>
      </c>
      <c r="D134" s="4">
        <f t="shared" si="22"/>
        <v>-1.0000000000000371</v>
      </c>
      <c r="E134" s="4">
        <f t="shared" si="23"/>
        <v>-3.7081449022480228E-14</v>
      </c>
      <c r="F134" s="5">
        <f t="shared" si="24"/>
        <v>-5.5622173533722036E-16</v>
      </c>
      <c r="G134" s="5">
        <f t="shared" si="25"/>
        <v>-6.5055173723651511E-16</v>
      </c>
      <c r="H134" s="4">
        <f t="shared" si="26"/>
        <v>14.323944878271016</v>
      </c>
      <c r="I134" s="18">
        <f t="shared" si="27"/>
        <v>-4.1201610024978038E-16</v>
      </c>
      <c r="J134" s="39">
        <f t="shared" si="28"/>
        <v>572.95779513084062</v>
      </c>
      <c r="K134" s="17">
        <f t="shared" si="29"/>
        <v>1.0842528953941589E-17</v>
      </c>
    </row>
    <row r="135" spans="1:11">
      <c r="A135" s="3">
        <f t="shared" si="30"/>
        <v>1.1999999999999995</v>
      </c>
      <c r="B135" s="5">
        <f t="shared" si="21"/>
        <v>0</v>
      </c>
      <c r="C135" s="17">
        <f t="shared" si="31"/>
        <v>0.19995000000000002</v>
      </c>
      <c r="D135" s="4">
        <f t="shared" si="22"/>
        <v>0</v>
      </c>
      <c r="E135" s="4">
        <f t="shared" si="23"/>
        <v>1</v>
      </c>
      <c r="F135" s="5">
        <f t="shared" si="24"/>
        <v>0</v>
      </c>
      <c r="G135" s="5">
        <f t="shared" si="25"/>
        <v>0</v>
      </c>
      <c r="H135" s="4">
        <f t="shared" si="26"/>
        <v>0</v>
      </c>
      <c r="I135" s="18">
        <f t="shared" si="27"/>
        <v>1.1111111111111112E-2</v>
      </c>
      <c r="J135" s="39">
        <f t="shared" si="28"/>
        <v>0</v>
      </c>
      <c r="K135" s="17">
        <f t="shared" si="29"/>
        <v>2.9239766081871346E-4</v>
      </c>
    </row>
    <row r="136" spans="1:11">
      <c r="A136" s="3">
        <f t="shared" si="30"/>
        <v>1.2149999999999994</v>
      </c>
      <c r="B136" s="5">
        <f t="shared" si="21"/>
        <v>0</v>
      </c>
      <c r="C136" s="17">
        <f t="shared" si="31"/>
        <v>0.19995000000000002</v>
      </c>
      <c r="D136" s="4">
        <f t="shared" si="22"/>
        <v>0</v>
      </c>
      <c r="E136" s="4">
        <f t="shared" si="23"/>
        <v>1</v>
      </c>
      <c r="F136" s="5">
        <f t="shared" si="24"/>
        <v>0</v>
      </c>
      <c r="G136" s="5">
        <f t="shared" si="25"/>
        <v>0</v>
      </c>
      <c r="H136" s="4">
        <f t="shared" si="26"/>
        <v>0</v>
      </c>
      <c r="I136" s="18">
        <f t="shared" si="27"/>
        <v>1.1111111111111112E-2</v>
      </c>
      <c r="J136" s="39">
        <f t="shared" si="28"/>
        <v>0</v>
      </c>
      <c r="K136" s="17">
        <f t="shared" si="29"/>
        <v>2.9239766081871346E-4</v>
      </c>
    </row>
    <row r="137" spans="1:11">
      <c r="A137" s="3">
        <f t="shared" si="30"/>
        <v>1.2299999999999993</v>
      </c>
      <c r="B137" s="5">
        <f t="shared" si="21"/>
        <v>0</v>
      </c>
      <c r="C137" s="17">
        <f t="shared" si="31"/>
        <v>0.19995000000000002</v>
      </c>
      <c r="D137" s="4">
        <f t="shared" si="22"/>
        <v>0</v>
      </c>
      <c r="E137" s="4">
        <f t="shared" si="23"/>
        <v>1</v>
      </c>
      <c r="F137" s="5">
        <f t="shared" si="24"/>
        <v>0</v>
      </c>
      <c r="G137" s="5">
        <f t="shared" si="25"/>
        <v>0</v>
      </c>
      <c r="H137" s="4">
        <f t="shared" si="26"/>
        <v>0</v>
      </c>
      <c r="I137" s="18">
        <f t="shared" si="27"/>
        <v>1.1111111111111112E-2</v>
      </c>
      <c r="J137" s="39">
        <f t="shared" si="28"/>
        <v>0</v>
      </c>
      <c r="K137" s="17">
        <f t="shared" si="29"/>
        <v>2.9239766081871346E-4</v>
      </c>
    </row>
    <row r="138" spans="1:11">
      <c r="A138" s="3">
        <f t="shared" si="30"/>
        <v>1.2449999999999992</v>
      </c>
      <c r="B138" s="5">
        <f t="shared" si="21"/>
        <v>0</v>
      </c>
      <c r="C138" s="17">
        <f t="shared" si="31"/>
        <v>0.19995000000000002</v>
      </c>
      <c r="D138" s="4">
        <f t="shared" si="22"/>
        <v>0</v>
      </c>
      <c r="E138" s="4">
        <f t="shared" si="23"/>
        <v>1</v>
      </c>
      <c r="F138" s="5">
        <f t="shared" si="24"/>
        <v>0</v>
      </c>
      <c r="G138" s="5">
        <f t="shared" si="25"/>
        <v>0</v>
      </c>
      <c r="H138" s="4">
        <f t="shared" si="26"/>
        <v>0</v>
      </c>
      <c r="I138" s="18">
        <f t="shared" si="27"/>
        <v>1.1111111111111112E-2</v>
      </c>
      <c r="J138" s="39">
        <f t="shared" si="28"/>
        <v>0</v>
      </c>
      <c r="K138" s="17">
        <f t="shared" si="29"/>
        <v>2.9239766081871346E-4</v>
      </c>
    </row>
    <row r="139" spans="1:11">
      <c r="A139" s="3">
        <f t="shared" si="30"/>
        <v>1.2599999999999991</v>
      </c>
      <c r="B139" s="5">
        <f t="shared" si="21"/>
        <v>0</v>
      </c>
      <c r="C139" s="17">
        <f t="shared" si="31"/>
        <v>0.19995000000000002</v>
      </c>
      <c r="D139" s="4">
        <f t="shared" si="22"/>
        <v>0</v>
      </c>
      <c r="E139" s="4">
        <f t="shared" si="23"/>
        <v>1</v>
      </c>
      <c r="F139" s="5">
        <f t="shared" si="24"/>
        <v>0</v>
      </c>
      <c r="G139" s="5">
        <f t="shared" si="25"/>
        <v>0</v>
      </c>
      <c r="H139" s="4">
        <f t="shared" si="26"/>
        <v>0</v>
      </c>
      <c r="I139" s="18">
        <f t="shared" si="27"/>
        <v>1.1111111111111112E-2</v>
      </c>
      <c r="J139" s="39">
        <f t="shared" si="28"/>
        <v>0</v>
      </c>
      <c r="K139" s="17">
        <f t="shared" si="29"/>
        <v>2.9239766081871346E-4</v>
      </c>
    </row>
    <row r="140" spans="1:11">
      <c r="A140" s="3">
        <f t="shared" si="30"/>
        <v>1.274999999999999</v>
      </c>
      <c r="B140" s="5">
        <f t="shared" si="21"/>
        <v>0</v>
      </c>
      <c r="C140" s="17">
        <f t="shared" si="31"/>
        <v>0.19995000000000002</v>
      </c>
      <c r="D140" s="4">
        <f t="shared" si="22"/>
        <v>0</v>
      </c>
      <c r="E140" s="4">
        <f t="shared" si="23"/>
        <v>1</v>
      </c>
      <c r="F140" s="5">
        <f t="shared" si="24"/>
        <v>0</v>
      </c>
      <c r="G140" s="5">
        <f t="shared" si="25"/>
        <v>0</v>
      </c>
      <c r="H140" s="4">
        <f t="shared" si="26"/>
        <v>0</v>
      </c>
      <c r="I140" s="18">
        <f t="shared" si="27"/>
        <v>1.1111111111111112E-2</v>
      </c>
      <c r="J140" s="39">
        <f t="shared" si="28"/>
        <v>0</v>
      </c>
      <c r="K140" s="17">
        <f t="shared" si="29"/>
        <v>2.9239766081871346E-4</v>
      </c>
    </row>
    <row r="141" spans="1:11">
      <c r="A141" s="3">
        <f t="shared" si="30"/>
        <v>1.2899999999999989</v>
      </c>
      <c r="B141" s="5">
        <f t="shared" si="21"/>
        <v>0</v>
      </c>
      <c r="C141" s="17">
        <f t="shared" si="31"/>
        <v>0.19995000000000002</v>
      </c>
      <c r="D141" s="4">
        <f t="shared" si="22"/>
        <v>0</v>
      </c>
      <c r="E141" s="4">
        <f t="shared" si="23"/>
        <v>1</v>
      </c>
      <c r="F141" s="5">
        <f t="shared" si="24"/>
        <v>0</v>
      </c>
      <c r="G141" s="5">
        <f t="shared" si="25"/>
        <v>0</v>
      </c>
      <c r="H141" s="4">
        <f t="shared" si="26"/>
        <v>0</v>
      </c>
      <c r="I141" s="18">
        <f t="shared" si="27"/>
        <v>1.1111111111111112E-2</v>
      </c>
      <c r="J141" s="39">
        <f t="shared" si="28"/>
        <v>0</v>
      </c>
      <c r="K141" s="17">
        <f t="shared" si="29"/>
        <v>2.9239766081871346E-4</v>
      </c>
    </row>
    <row r="142" spans="1:11">
      <c r="A142" s="3">
        <f t="shared" si="30"/>
        <v>1.3049999999999988</v>
      </c>
      <c r="B142" s="5">
        <f t="shared" si="21"/>
        <v>0</v>
      </c>
      <c r="C142" s="17">
        <f t="shared" si="31"/>
        <v>0.19995000000000002</v>
      </c>
      <c r="D142" s="4">
        <f t="shared" si="22"/>
        <v>0</v>
      </c>
      <c r="E142" s="4">
        <f t="shared" si="23"/>
        <v>1</v>
      </c>
      <c r="F142" s="5">
        <f t="shared" si="24"/>
        <v>0</v>
      </c>
      <c r="G142" s="5">
        <f t="shared" si="25"/>
        <v>0</v>
      </c>
      <c r="H142" s="4">
        <f t="shared" si="26"/>
        <v>0</v>
      </c>
      <c r="I142" s="18">
        <f t="shared" si="27"/>
        <v>1.1111111111111112E-2</v>
      </c>
      <c r="J142" s="39">
        <f t="shared" si="28"/>
        <v>0</v>
      </c>
      <c r="K142" s="17">
        <f t="shared" si="29"/>
        <v>2.9239766081871346E-4</v>
      </c>
    </row>
    <row r="143" spans="1:11">
      <c r="A143" s="3">
        <f t="shared" si="30"/>
        <v>1.3199999999999987</v>
      </c>
      <c r="B143" s="5">
        <f t="shared" si="21"/>
        <v>0</v>
      </c>
      <c r="C143" s="17">
        <f t="shared" si="31"/>
        <v>0.19995000000000002</v>
      </c>
      <c r="D143" s="4">
        <f t="shared" si="22"/>
        <v>0</v>
      </c>
      <c r="E143" s="4">
        <f t="shared" si="23"/>
        <v>1</v>
      </c>
      <c r="F143" s="5">
        <f t="shared" si="24"/>
        <v>0</v>
      </c>
      <c r="G143" s="5">
        <f t="shared" si="25"/>
        <v>0</v>
      </c>
      <c r="H143" s="4">
        <f t="shared" si="26"/>
        <v>0</v>
      </c>
      <c r="I143" s="18">
        <f t="shared" si="27"/>
        <v>1.1111111111111112E-2</v>
      </c>
      <c r="J143" s="39">
        <f t="shared" si="28"/>
        <v>0</v>
      </c>
      <c r="K143" s="17">
        <f t="shared" si="29"/>
        <v>2.9239766081871346E-4</v>
      </c>
    </row>
    <row r="144" spans="1:11">
      <c r="A144" s="3">
        <f t="shared" si="30"/>
        <v>1.3349999999999986</v>
      </c>
      <c r="B144" s="5">
        <f t="shared" si="21"/>
        <v>0</v>
      </c>
      <c r="C144" s="17">
        <f t="shared" si="31"/>
        <v>0.19995000000000002</v>
      </c>
      <c r="D144" s="4">
        <f t="shared" si="22"/>
        <v>0</v>
      </c>
      <c r="E144" s="4">
        <f t="shared" si="23"/>
        <v>1</v>
      </c>
      <c r="F144" s="5">
        <f t="shared" si="24"/>
        <v>0</v>
      </c>
      <c r="G144" s="5">
        <f t="shared" si="25"/>
        <v>0</v>
      </c>
      <c r="H144" s="4">
        <f t="shared" si="26"/>
        <v>0</v>
      </c>
      <c r="I144" s="18">
        <f t="shared" si="27"/>
        <v>1.1111111111111112E-2</v>
      </c>
      <c r="J144" s="39">
        <f t="shared" si="28"/>
        <v>0</v>
      </c>
      <c r="K144" s="17">
        <f t="shared" si="29"/>
        <v>2.9239766081871346E-4</v>
      </c>
    </row>
    <row r="145" spans="1:11">
      <c r="A145" s="3">
        <f t="shared" si="30"/>
        <v>1.3499999999999985</v>
      </c>
      <c r="B145" s="5">
        <f t="shared" si="21"/>
        <v>0</v>
      </c>
      <c r="C145" s="17">
        <f t="shared" si="31"/>
        <v>0.19995000000000002</v>
      </c>
      <c r="D145" s="4">
        <f t="shared" si="22"/>
        <v>0</v>
      </c>
      <c r="E145" s="4">
        <f t="shared" si="23"/>
        <v>1</v>
      </c>
      <c r="F145" s="5">
        <f t="shared" si="24"/>
        <v>0</v>
      </c>
      <c r="G145" s="5">
        <f t="shared" si="25"/>
        <v>0</v>
      </c>
      <c r="H145" s="4">
        <f t="shared" si="26"/>
        <v>0</v>
      </c>
      <c r="I145" s="18">
        <f t="shared" si="27"/>
        <v>1.1111111111111112E-2</v>
      </c>
      <c r="J145" s="39">
        <f t="shared" si="28"/>
        <v>0</v>
      </c>
      <c r="K145" s="17">
        <f t="shared" si="29"/>
        <v>2.9239766081871346E-4</v>
      </c>
    </row>
    <row r="146" spans="1:11">
      <c r="A146" s="3">
        <f t="shared" si="30"/>
        <v>1.3649999999999984</v>
      </c>
      <c r="B146" s="5">
        <f t="shared" si="21"/>
        <v>0</v>
      </c>
      <c r="C146" s="17">
        <f t="shared" si="31"/>
        <v>0.19995000000000002</v>
      </c>
      <c r="D146" s="4">
        <f t="shared" si="22"/>
        <v>0</v>
      </c>
      <c r="E146" s="4">
        <f t="shared" si="23"/>
        <v>1</v>
      </c>
      <c r="F146" s="5">
        <f t="shared" si="24"/>
        <v>0</v>
      </c>
      <c r="G146" s="5">
        <f t="shared" si="25"/>
        <v>0</v>
      </c>
      <c r="H146" s="4">
        <f t="shared" si="26"/>
        <v>0</v>
      </c>
      <c r="I146" s="18">
        <f t="shared" si="27"/>
        <v>1.1111111111111112E-2</v>
      </c>
      <c r="J146" s="39">
        <f t="shared" si="28"/>
        <v>0</v>
      </c>
      <c r="K146" s="17">
        <f t="shared" si="29"/>
        <v>2.9239766081871346E-4</v>
      </c>
    </row>
    <row r="147" spans="1:11">
      <c r="A147" s="3">
        <f t="shared" si="30"/>
        <v>1.3799999999999983</v>
      </c>
      <c r="B147" s="5">
        <f t="shared" si="21"/>
        <v>0</v>
      </c>
      <c r="C147" s="17">
        <f t="shared" si="31"/>
        <v>0.19995000000000002</v>
      </c>
      <c r="D147" s="4">
        <f t="shared" si="22"/>
        <v>0</v>
      </c>
      <c r="E147" s="4">
        <f t="shared" si="23"/>
        <v>1</v>
      </c>
      <c r="F147" s="5">
        <f t="shared" si="24"/>
        <v>0</v>
      </c>
      <c r="G147" s="5">
        <f t="shared" si="25"/>
        <v>0</v>
      </c>
      <c r="H147" s="4">
        <f t="shared" si="26"/>
        <v>0</v>
      </c>
      <c r="I147" s="18">
        <f t="shared" si="27"/>
        <v>1.1111111111111112E-2</v>
      </c>
      <c r="J147" s="39">
        <f t="shared" si="28"/>
        <v>0</v>
      </c>
      <c r="K147" s="17">
        <f t="shared" si="29"/>
        <v>2.9239766081871346E-4</v>
      </c>
    </row>
    <row r="148" spans="1:11">
      <c r="A148" s="3">
        <f t="shared" si="30"/>
        <v>1.3949999999999982</v>
      </c>
      <c r="B148" s="5">
        <f t="shared" si="21"/>
        <v>0</v>
      </c>
      <c r="C148" s="17">
        <f t="shared" si="31"/>
        <v>0.19995000000000002</v>
      </c>
      <c r="D148" s="4">
        <f t="shared" si="22"/>
        <v>0</v>
      </c>
      <c r="E148" s="4">
        <f t="shared" si="23"/>
        <v>1</v>
      </c>
      <c r="F148" s="5">
        <f t="shared" si="24"/>
        <v>0</v>
      </c>
      <c r="G148" s="5">
        <f t="shared" si="25"/>
        <v>0</v>
      </c>
      <c r="H148" s="4">
        <f t="shared" si="26"/>
        <v>0</v>
      </c>
      <c r="I148" s="18">
        <f t="shared" si="27"/>
        <v>1.1111111111111112E-2</v>
      </c>
      <c r="J148" s="39">
        <f t="shared" si="28"/>
        <v>0</v>
      </c>
      <c r="K148" s="17">
        <f t="shared" si="29"/>
        <v>2.9239766081871346E-4</v>
      </c>
    </row>
    <row r="149" spans="1:11">
      <c r="A149" s="3">
        <f t="shared" si="30"/>
        <v>1.4099999999999981</v>
      </c>
      <c r="B149" s="5">
        <f t="shared" si="21"/>
        <v>0</v>
      </c>
      <c r="C149" s="17">
        <f t="shared" si="31"/>
        <v>0.19995000000000002</v>
      </c>
      <c r="D149" s="4">
        <f t="shared" si="22"/>
        <v>0</v>
      </c>
      <c r="E149" s="4">
        <f t="shared" si="23"/>
        <v>1</v>
      </c>
      <c r="F149" s="5">
        <f t="shared" si="24"/>
        <v>0</v>
      </c>
      <c r="G149" s="5">
        <f t="shared" si="25"/>
        <v>0</v>
      </c>
      <c r="H149" s="4">
        <f t="shared" si="26"/>
        <v>0</v>
      </c>
      <c r="I149" s="18">
        <f t="shared" si="27"/>
        <v>1.1111111111111112E-2</v>
      </c>
      <c r="J149" s="39">
        <f t="shared" si="28"/>
        <v>0</v>
      </c>
      <c r="K149" s="17">
        <f t="shared" si="29"/>
        <v>2.9239766081871346E-4</v>
      </c>
    </row>
    <row r="150" spans="1:11">
      <c r="A150" s="3">
        <f t="shared" si="30"/>
        <v>1.424999999999998</v>
      </c>
      <c r="B150" s="5">
        <f t="shared" si="21"/>
        <v>0</v>
      </c>
      <c r="C150" s="17">
        <f t="shared" si="31"/>
        <v>0.19995000000000002</v>
      </c>
      <c r="D150" s="4">
        <f t="shared" si="22"/>
        <v>0</v>
      </c>
      <c r="E150" s="4">
        <f t="shared" si="23"/>
        <v>1</v>
      </c>
      <c r="F150" s="5">
        <f t="shared" si="24"/>
        <v>0</v>
      </c>
      <c r="G150" s="5">
        <f t="shared" si="25"/>
        <v>0</v>
      </c>
      <c r="H150" s="4">
        <f t="shared" si="26"/>
        <v>0</v>
      </c>
      <c r="I150" s="18">
        <f t="shared" si="27"/>
        <v>1.1111111111111112E-2</v>
      </c>
      <c r="J150" s="39">
        <f t="shared" si="28"/>
        <v>0</v>
      </c>
      <c r="K150" s="17">
        <f t="shared" si="29"/>
        <v>2.9239766081871346E-4</v>
      </c>
    </row>
    <row r="151" spans="1:11">
      <c r="A151" s="3">
        <f t="shared" si="30"/>
        <v>1.4399999999999979</v>
      </c>
      <c r="B151" s="5">
        <f t="shared" ref="B151:B155" si="32">IF(A151&lt;ta,vmax*A151/ta,IF(A151&lt;ta+tvmax,vmax,IF(A151&lt;ta+tvmax+td,vmax*(1-(A151-tvmax-ta)/td),0)))</f>
        <v>0</v>
      </c>
      <c r="C151" s="17">
        <f t="shared" si="31"/>
        <v>0.19995000000000002</v>
      </c>
      <c r="D151" s="4">
        <f t="shared" si="22"/>
        <v>0</v>
      </c>
      <c r="E151" s="4">
        <f t="shared" ref="E151:E155" si="33">IF($D$15="Horizontalement",M*D151+fg,D151+fg+9.81*M)</f>
        <v>1</v>
      </c>
      <c r="F151" s="5">
        <f t="shared" ref="F151:F155" si="34">E151*B151</f>
        <v>0</v>
      </c>
      <c r="G151" s="5">
        <f t="shared" ref="G151:G155" si="35">F151/eta</f>
        <v>0</v>
      </c>
      <c r="H151" s="4">
        <f t="shared" si="26"/>
        <v>0</v>
      </c>
      <c r="I151" s="18">
        <f t="shared" si="27"/>
        <v>1.1111111111111112E-2</v>
      </c>
      <c r="J151" s="39">
        <f t="shared" si="28"/>
        <v>0</v>
      </c>
      <c r="K151" s="17">
        <f t="shared" si="29"/>
        <v>2.9239766081871346E-4</v>
      </c>
    </row>
    <row r="152" spans="1:11">
      <c r="A152" s="3">
        <f t="shared" si="30"/>
        <v>1.4549999999999979</v>
      </c>
      <c r="B152" s="5">
        <f t="shared" si="32"/>
        <v>0</v>
      </c>
      <c r="C152" s="17">
        <f t="shared" si="31"/>
        <v>0.19995000000000002</v>
      </c>
      <c r="D152" s="4">
        <f t="shared" si="22"/>
        <v>0</v>
      </c>
      <c r="E152" s="4">
        <f t="shared" si="33"/>
        <v>1</v>
      </c>
      <c r="F152" s="5">
        <f t="shared" si="34"/>
        <v>0</v>
      </c>
      <c r="G152" s="5">
        <f t="shared" si="35"/>
        <v>0</v>
      </c>
      <c r="H152" s="4">
        <f t="shared" si="26"/>
        <v>0</v>
      </c>
      <c r="I152" s="18">
        <f t="shared" si="27"/>
        <v>1.1111111111111112E-2</v>
      </c>
      <c r="J152" s="39">
        <f t="shared" si="28"/>
        <v>0</v>
      </c>
      <c r="K152" s="17">
        <f t="shared" si="29"/>
        <v>2.9239766081871346E-4</v>
      </c>
    </row>
    <row r="153" spans="1:11">
      <c r="A153" s="3">
        <f t="shared" si="30"/>
        <v>1.4699999999999978</v>
      </c>
      <c r="B153" s="5">
        <f t="shared" si="32"/>
        <v>0</v>
      </c>
      <c r="C153" s="17">
        <f t="shared" si="31"/>
        <v>0.19995000000000002</v>
      </c>
      <c r="D153" s="4">
        <f t="shared" si="22"/>
        <v>0</v>
      </c>
      <c r="E153" s="4">
        <f t="shared" si="33"/>
        <v>1</v>
      </c>
      <c r="F153" s="5">
        <f t="shared" si="34"/>
        <v>0</v>
      </c>
      <c r="G153" s="5">
        <f t="shared" si="35"/>
        <v>0</v>
      </c>
      <c r="H153" s="4">
        <f t="shared" si="26"/>
        <v>0</v>
      </c>
      <c r="I153" s="18">
        <f t="shared" si="27"/>
        <v>1.1111111111111112E-2</v>
      </c>
      <c r="J153" s="39">
        <f t="shared" si="28"/>
        <v>0</v>
      </c>
      <c r="K153" s="17">
        <f t="shared" si="29"/>
        <v>2.9239766081871346E-4</v>
      </c>
    </row>
    <row r="154" spans="1:11">
      <c r="A154" s="3">
        <f t="shared" si="30"/>
        <v>1.4849999999999977</v>
      </c>
      <c r="B154" s="5">
        <f t="shared" si="32"/>
        <v>0</v>
      </c>
      <c r="C154" s="17">
        <f t="shared" si="31"/>
        <v>0.19995000000000002</v>
      </c>
      <c r="D154" s="4">
        <f t="shared" si="22"/>
        <v>0</v>
      </c>
      <c r="E154" s="4">
        <f t="shared" si="33"/>
        <v>1</v>
      </c>
      <c r="F154" s="5">
        <f t="shared" si="34"/>
        <v>0</v>
      </c>
      <c r="G154" s="5">
        <f t="shared" si="35"/>
        <v>0</v>
      </c>
      <c r="H154" s="4">
        <f t="shared" si="26"/>
        <v>0</v>
      </c>
      <c r="I154" s="18">
        <f t="shared" si="27"/>
        <v>1.1111111111111112E-2</v>
      </c>
      <c r="J154" s="39">
        <f t="shared" si="28"/>
        <v>0</v>
      </c>
      <c r="K154" s="17">
        <f t="shared" si="29"/>
        <v>2.9239766081871346E-4</v>
      </c>
    </row>
    <row r="155" spans="1:11">
      <c r="A155" s="3">
        <f t="shared" si="30"/>
        <v>1.4999999999999976</v>
      </c>
      <c r="B155" s="5">
        <f t="shared" si="32"/>
        <v>0</v>
      </c>
      <c r="C155" s="17">
        <f t="shared" si="31"/>
        <v>0.19995000000000002</v>
      </c>
      <c r="D155" s="4">
        <f>0</f>
        <v>0</v>
      </c>
      <c r="E155" s="4">
        <f t="shared" si="33"/>
        <v>1</v>
      </c>
      <c r="F155" s="5">
        <f t="shared" si="34"/>
        <v>0</v>
      </c>
      <c r="G155" s="5">
        <f t="shared" si="35"/>
        <v>0</v>
      </c>
      <c r="H155" s="4">
        <f t="shared" si="26"/>
        <v>0</v>
      </c>
      <c r="I155" s="18">
        <f t="shared" si="27"/>
        <v>1.1111111111111112E-2</v>
      </c>
      <c r="J155" s="39">
        <f t="shared" si="28"/>
        <v>0</v>
      </c>
      <c r="K155" s="17">
        <f t="shared" si="29"/>
        <v>2.9239766081871346E-4</v>
      </c>
    </row>
    <row r="156" spans="1:11">
      <c r="A156" s="3"/>
      <c r="B156" s="5"/>
      <c r="C156" s="3"/>
      <c r="D156" s="13"/>
      <c r="E156" s="13"/>
      <c r="F156" s="13"/>
      <c r="G156" s="13"/>
    </row>
    <row r="157" spans="1:11">
      <c r="A157" s="15" t="s">
        <v>30</v>
      </c>
      <c r="B157" s="5">
        <f>MAX(B55:B155)</f>
        <v>0.2</v>
      </c>
      <c r="C157" s="5">
        <f t="shared" ref="C157:G157" si="36">MAX(C55:C155)</f>
        <v>0.19995000000000002</v>
      </c>
      <c r="D157" s="5">
        <f t="shared" si="36"/>
        <v>1.0000000000000009</v>
      </c>
      <c r="E157" s="5">
        <f t="shared" si="36"/>
        <v>2.0000000000000009</v>
      </c>
      <c r="F157" s="5">
        <f t="shared" si="36"/>
        <v>0.3600000000000001</v>
      </c>
      <c r="G157" s="5">
        <f t="shared" si="36"/>
        <v>0.42105263157894751</v>
      </c>
      <c r="H157" s="5">
        <f t="shared" ref="H157:I157" si="37">MAX(H55:H155)</f>
        <v>190.9859317102744</v>
      </c>
      <c r="I157" s="5">
        <f t="shared" si="37"/>
        <v>2.2222222222222233E-2</v>
      </c>
      <c r="J157" s="5">
        <f t="shared" ref="J157" si="38">MAX(J55:J155)</f>
        <v>7639.4372684109758</v>
      </c>
      <c r="K157" s="17">
        <f>MAX(K55:K155)</f>
        <v>5.8479532163742724E-4</v>
      </c>
    </row>
    <row r="158" spans="1:11">
      <c r="A158" s="15" t="s">
        <v>31</v>
      </c>
      <c r="B158" s="5">
        <f>MIN(B55:B155)</f>
        <v>0</v>
      </c>
      <c r="C158" s="5">
        <f t="shared" ref="C158:G158" si="39">MIN(C55:C155)</f>
        <v>0</v>
      </c>
      <c r="D158" s="5">
        <f t="shared" si="39"/>
        <v>-1.0000000000000371</v>
      </c>
      <c r="E158" s="5">
        <f t="shared" si="39"/>
        <v>-3.7081449022480228E-14</v>
      </c>
      <c r="F158" s="5">
        <f t="shared" si="39"/>
        <v>-5.5622173533722036E-16</v>
      </c>
      <c r="G158" s="5">
        <f t="shared" si="39"/>
        <v>-6.5055173723651511E-16</v>
      </c>
      <c r="H158" s="5">
        <f t="shared" ref="H158:I158" si="40">MIN(H55:H155)</f>
        <v>0</v>
      </c>
      <c r="I158" s="5">
        <f t="shared" si="40"/>
        <v>-4.1201610024978038E-16</v>
      </c>
      <c r="J158" s="5">
        <f t="shared" ref="J158:K158" si="41">MIN(J55:J155)</f>
        <v>0</v>
      </c>
      <c r="K158" s="17">
        <f t="shared" si="41"/>
        <v>0</v>
      </c>
    </row>
    <row r="159" spans="1:11">
      <c r="A159" s="3"/>
      <c r="B159" s="5"/>
    </row>
    <row r="160" spans="1:11">
      <c r="A160" s="3"/>
      <c r="B160" s="5"/>
      <c r="C160" s="2"/>
      <c r="D160" s="3" t="s">
        <v>74</v>
      </c>
      <c r="E160" s="3" t="s">
        <v>72</v>
      </c>
    </row>
    <row r="161" spans="1:5">
      <c r="A161" s="3"/>
      <c r="B161" s="32" t="s">
        <v>71</v>
      </c>
      <c r="C161" s="2"/>
      <c r="D161" s="3" t="s">
        <v>56</v>
      </c>
      <c r="E161" s="3" t="s">
        <v>58</v>
      </c>
    </row>
    <row r="162" spans="1:5">
      <c r="A162" s="3"/>
      <c r="B162" s="5"/>
      <c r="C162" s="2" t="s">
        <v>75</v>
      </c>
      <c r="D162" s="3">
        <v>0</v>
      </c>
      <c r="E162" s="3">
        <f>C0</f>
        <v>1E-3</v>
      </c>
    </row>
    <row r="163" spans="1:5">
      <c r="A163" s="3"/>
      <c r="B163" s="5"/>
      <c r="C163" s="2" t="s">
        <v>76</v>
      </c>
      <c r="D163" s="3">
        <f>N0</f>
        <v>15000</v>
      </c>
      <c r="E163" s="3">
        <v>0</v>
      </c>
    </row>
    <row r="164" spans="1:5">
      <c r="A164" s="3"/>
      <c r="B164" s="5"/>
    </row>
    <row r="165" spans="1:5">
      <c r="A165" s="3"/>
      <c r="B165" s="5"/>
    </row>
    <row r="166" spans="1:5">
      <c r="A166" s="3"/>
      <c r="B166" s="5"/>
    </row>
    <row r="167" spans="1:5">
      <c r="A167" s="3"/>
      <c r="B167" s="5"/>
    </row>
    <row r="168" spans="1:5">
      <c r="A168" s="3"/>
      <c r="B168" s="5"/>
    </row>
    <row r="169" spans="1:5">
      <c r="A169" s="3"/>
      <c r="B169" s="5"/>
    </row>
    <row r="170" spans="1:5">
      <c r="A170" s="3"/>
      <c r="B170" s="5"/>
    </row>
    <row r="171" spans="1:5">
      <c r="A171" s="3"/>
      <c r="B171" s="5"/>
    </row>
    <row r="172" spans="1:5">
      <c r="A172" s="3"/>
      <c r="B172" s="5"/>
    </row>
    <row r="173" spans="1:5">
      <c r="A173" s="3"/>
      <c r="B173" s="5"/>
    </row>
    <row r="174" spans="1:5">
      <c r="A174" s="3"/>
      <c r="B174" s="5"/>
    </row>
    <row r="175" spans="1:5">
      <c r="A175" s="3"/>
      <c r="B175" s="5"/>
    </row>
    <row r="176" spans="1:5">
      <c r="A176" s="3"/>
      <c r="B176" s="5"/>
    </row>
  </sheetData>
  <mergeCells count="29">
    <mergeCell ref="D25:E25"/>
    <mergeCell ref="F25:J25"/>
    <mergeCell ref="A2:K2"/>
    <mergeCell ref="A3:K3"/>
    <mergeCell ref="B16:C16"/>
    <mergeCell ref="F16:I16"/>
    <mergeCell ref="F14:I14"/>
    <mergeCell ref="F15:I15"/>
    <mergeCell ref="B29:C29"/>
    <mergeCell ref="B24:C24"/>
    <mergeCell ref="B11:C11"/>
    <mergeCell ref="B22:C22"/>
    <mergeCell ref="B23:C23"/>
    <mergeCell ref="A1:K1"/>
    <mergeCell ref="B36:C36"/>
    <mergeCell ref="F36:J36"/>
    <mergeCell ref="B38:D48"/>
    <mergeCell ref="B49:D50"/>
    <mergeCell ref="B33:C33"/>
    <mergeCell ref="B34:C34"/>
    <mergeCell ref="B32:J32"/>
    <mergeCell ref="F34:J34"/>
    <mergeCell ref="F33:J33"/>
    <mergeCell ref="F22:I23"/>
    <mergeCell ref="C26:D26"/>
    <mergeCell ref="F26:G26"/>
    <mergeCell ref="F29:I29"/>
    <mergeCell ref="B17:I17"/>
    <mergeCell ref="F24:I24"/>
  </mergeCells>
  <dataValidations count="2">
    <dataValidation type="list" allowBlank="1" showInputMessage="1" showErrorMessage="1" sqref="D15" xr:uid="{00000000-0002-0000-0000-000000000000}">
      <formula1>"Horizontalement,Verticalement"</formula1>
    </dataValidation>
    <dataValidation type="list" allowBlank="1" showInputMessage="1" showErrorMessage="1" sqref="D25" xr:uid="{00000000-0002-0000-0000-000001000000}">
      <formula1>"Poulie-courroie/Pignon-Cremaillère,Vis-écrou,Autre"</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14</vt:i4>
      </vt:variant>
    </vt:vector>
  </HeadingPairs>
  <TitlesOfParts>
    <vt:vector size="15" baseType="lpstr">
      <vt:lpstr>Feuille dimensionnement</vt:lpstr>
      <vt:lpstr>C0</vt:lpstr>
      <vt:lpstr>eta</vt:lpstr>
      <vt:lpstr>etaR</vt:lpstr>
      <vt:lpstr>etatm</vt:lpstr>
      <vt:lpstr>fg</vt:lpstr>
      <vt:lpstr>k</vt:lpstr>
      <vt:lpstr>M</vt:lpstr>
      <vt:lpstr>N0</vt:lpstr>
      <vt:lpstr>rtm</vt:lpstr>
      <vt:lpstr>ta</vt:lpstr>
      <vt:lpstr>td</vt:lpstr>
      <vt:lpstr>tmax</vt:lpstr>
      <vt:lpstr>tvmax</vt:lpstr>
      <vt:lpstr>vmax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MNieren</dc:creator>
  <cp:lastModifiedBy>Mathieu Nierenberger</cp:lastModifiedBy>
  <dcterms:created xsi:type="dcterms:W3CDTF">2015-10-22T15:06:17Z</dcterms:created>
  <dcterms:modified xsi:type="dcterms:W3CDTF">2020-05-28T09:31:58Z</dcterms:modified>
</cp:coreProperties>
</file>